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<sst xmlns="http://schemas.openxmlformats.org/spreadsheetml/2006/main" count="79" uniqueCount="78">
  <si>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</si>
  <si>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</si>
  <si>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</si>
  <si>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</si>
  <si>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</si>
  <si>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</si>
  <si>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</si>
  <si>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</si>
  <si>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</si>
  <si>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</si>
  <si>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</si>
  <si>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</si>
  <si>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</si>
  <si>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</si>
  <si>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</si>
  <si>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</si>
  <si>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</si>
  <si>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</si>
  <si>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</si>
  <si>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</si>
  <si>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</si>
  <si>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</si>
  <si>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</si>
  <si>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</si>
  <si>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</si>
  <si>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</si>
  <si>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</si>
  <si>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</si>
  <si>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</si>
  <si>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</si>
  <si>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</si>
  <si>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</si>
  <si>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</si>
  <si>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</si>
  <si>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</si>
  <si>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</si>
  <si>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</si>
  <si>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</si>
  <si>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</si>
  <si>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</si>
  <si>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</si>
  <si>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</si>
  <si>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</si>
  <si>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</si>
  <si>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</si>
  <si>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</si>
  <si>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</si>
  <si>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</si>
  <si>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</si>
  <si>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</si>
  <si>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</si>
  <si>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</si>
  <si>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</si>
  <si>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</si>
  <si>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</si>
  <si>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</si>
  <si>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</si>
  <si>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</si>
  <si>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</si>
  <si>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</si>
  <si>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</si>
  <si>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</si>
  <si>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</si>
  <si>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</si>
  <si>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</si>
  <si>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</si>
  <si>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</si>
  <si>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</si>
  <si>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</si>
  <si>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</si>
  <si>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</si>
  <si>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</si>
  <si>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</si>
  <si>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</si>
  <si>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</si>
  <si>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</si>
  <si>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28/08/20 - VENCIMENTO 04/09/20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</si>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</sst>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55308</v>
      </c>
      <c r="C7" s="10">
        <f>C8+C11</f>
        <v>71899</v>
      </c>
      <c r="D7" s="10">
        <f aca="true" t="shared" si="0" ref="D7:K7">D8+D11</f>
        <v>196680</v>
      </c>
      <c r="E7" s="10">
        <f t="shared" si="0"/>
        <v>186877</v>
      </c>
      <c r="F7" s="10">
        <f t="shared" si="0"/>
        <v>188678</v>
      </c>
      <c r="G7" s="10">
        <f t="shared" si="0"/>
        <v>93451</v>
      </c>
      <c r="H7" s="10">
        <f t="shared" si="0"/>
        <v>43335</v>
      </c>
      <c r="I7" s="10">
        <f t="shared" si="0"/>
        <v>84188</v>
      </c>
      <c r="J7" s="10">
        <f t="shared" si="0"/>
        <v>59124</v>
      </c>
      <c r="K7" s="10">
        <f t="shared" si="0"/>
        <v>143892</v>
      </c>
      <c r="L7" s="10">
        <f>SUM(B7:K7)</f>
        <v>1123432</v>
      </c>
      <c r="M7" s="11"/>
    </row>
    <row r="8" spans="1:13" ht="17.25" customHeight="1">
      <c r="A8" s="12" t="s">
        <v>18</v>
      </c>
      <c r="B8" s="13">
        <f>B9+B10</f>
        <v>4053</v>
      </c>
      <c r="C8" s="13">
        <f aca="true" t="shared" si="1" ref="C8:K8">C9+C10</f>
        <v>5213</v>
      </c>
      <c r="D8" s="13">
        <f t="shared" si="1"/>
        <v>13990</v>
      </c>
      <c r="E8" s="13">
        <f t="shared" si="1"/>
        <v>12519</v>
      </c>
      <c r="F8" s="13">
        <f t="shared" si="1"/>
        <v>11812</v>
      </c>
      <c r="G8" s="13">
        <f t="shared" si="1"/>
        <v>6781</v>
      </c>
      <c r="H8" s="13">
        <f t="shared" si="1"/>
        <v>2860</v>
      </c>
      <c r="I8" s="13">
        <f t="shared" si="1"/>
        <v>4267</v>
      </c>
      <c r="J8" s="13">
        <f t="shared" si="1"/>
        <v>3468</v>
      </c>
      <c r="K8" s="13">
        <f t="shared" si="1"/>
        <v>8841</v>
      </c>
      <c r="L8" s="13">
        <f>SUM(B8:K8)</f>
        <v>73804</v>
      </c>
      <c r="M8"/>
    </row>
    <row r="9" spans="1:13" ht="17.25" customHeight="1">
      <c r="A9" s="14" t="s">
        <v>19</v>
      </c>
      <c r="B9" s="15">
        <v>4053</v>
      </c>
      <c r="C9" s="15">
        <v>5213</v>
      </c>
      <c r="D9" s="15">
        <v>13990</v>
      </c>
      <c r="E9" s="15">
        <v>12519</v>
      </c>
      <c r="F9" s="15">
        <v>11812</v>
      </c>
      <c r="G9" s="15">
        <v>6781</v>
      </c>
      <c r="H9" s="15">
        <v>2860</v>
      </c>
      <c r="I9" s="15">
        <v>4267</v>
      </c>
      <c r="J9" s="15">
        <v>3468</v>
      </c>
      <c r="K9" s="15">
        <v>8841</v>
      </c>
      <c r="L9" s="13">
        <f>SUM(B9:K9)</f>
        <v>73804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51255</v>
      </c>
      <c r="C11" s="15">
        <v>66686</v>
      </c>
      <c r="D11" s="15">
        <v>182690</v>
      </c>
      <c r="E11" s="15">
        <v>174358</v>
      </c>
      <c r="F11" s="15">
        <v>176866</v>
      </c>
      <c r="G11" s="15">
        <v>86670</v>
      </c>
      <c r="H11" s="15">
        <v>40475</v>
      </c>
      <c r="I11" s="15">
        <v>79921</v>
      </c>
      <c r="J11" s="15">
        <v>55656</v>
      </c>
      <c r="K11" s="15">
        <v>135051</v>
      </c>
      <c r="L11" s="13">
        <f>SUM(B11:K11)</f>
        <v>1049628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1.490053770072122</v>
      </c>
      <c r="C15" s="22">
        <v>1.63170177642258</v>
      </c>
      <c r="D15" s="22">
        <v>1.688981916235625</v>
      </c>
      <c r="E15" s="22">
        <v>1.398072056254531</v>
      </c>
      <c r="F15" s="22">
        <v>1.504130312615835</v>
      </c>
      <c r="G15" s="22">
        <v>1.715114157325155</v>
      </c>
      <c r="H15" s="22">
        <v>1.675902769200575</v>
      </c>
      <c r="I15" s="22">
        <v>1.538233677683267</v>
      </c>
      <c r="J15" s="22">
        <v>1.749675898887563</v>
      </c>
      <c r="K15" s="22">
        <v>1.488634442603188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466187.66</v>
      </c>
      <c r="C17" s="25">
        <f aca="true" t="shared" si="2" ref="C17:K17">C18+C19+C20+C21+C22+C23+C24</f>
        <v>357392.42000000004</v>
      </c>
      <c r="D17" s="25">
        <f t="shared" si="2"/>
        <v>1208684.3999999997</v>
      </c>
      <c r="E17" s="25">
        <f t="shared" si="2"/>
        <v>963684.1299999999</v>
      </c>
      <c r="F17" s="25">
        <f t="shared" si="2"/>
        <v>934002.76</v>
      </c>
      <c r="G17" s="25">
        <f t="shared" si="2"/>
        <v>582916.04</v>
      </c>
      <c r="H17" s="25">
        <f t="shared" si="2"/>
        <v>290157.23</v>
      </c>
      <c r="I17" s="25">
        <f t="shared" si="2"/>
        <v>422538.82999999996</v>
      </c>
      <c r="J17" s="25">
        <f t="shared" si="2"/>
        <v>371947.5</v>
      </c>
      <c r="K17" s="25">
        <f t="shared" si="2"/>
        <v>620298.1299999999</v>
      </c>
      <c r="L17" s="25">
        <f>L18+L19+L20+L21+L22+L23+L24</f>
        <v>6217809.099999999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318369.44</v>
      </c>
      <c r="C18" s="33">
        <f t="shared" si="3"/>
        <v>223001.94</v>
      </c>
      <c r="D18" s="33">
        <f t="shared" si="3"/>
        <v>726496.58</v>
      </c>
      <c r="E18" s="33">
        <f t="shared" si="3"/>
        <v>698097.72</v>
      </c>
      <c r="F18" s="33">
        <f t="shared" si="3"/>
        <v>623920.41</v>
      </c>
      <c r="G18" s="33">
        <f t="shared" si="3"/>
        <v>339572.9</v>
      </c>
      <c r="H18" s="33">
        <f t="shared" si="3"/>
        <v>173496.01</v>
      </c>
      <c r="I18" s="33">
        <f t="shared" si="3"/>
        <v>279950.36</v>
      </c>
      <c r="J18" s="33">
        <f t="shared" si="3"/>
        <v>211687.57</v>
      </c>
      <c r="K18" s="33">
        <f t="shared" si="3"/>
        <v>420639.48</v>
      </c>
      <c r="L18" s="33">
        <f aca="true" t="shared" si="4" ref="L18:L24">SUM(B18:K18)</f>
        <v>4015232.4099999997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156018.14</v>
      </c>
      <c r="C19" s="33">
        <f t="shared" si="5"/>
        <v>140870.72</v>
      </c>
      <c r="D19" s="33">
        <f t="shared" si="5"/>
        <v>500543.01</v>
      </c>
      <c r="E19" s="33">
        <f t="shared" si="5"/>
        <v>277893.19</v>
      </c>
      <c r="F19" s="33">
        <f t="shared" si="5"/>
        <v>314537.19</v>
      </c>
      <c r="G19" s="33">
        <f t="shared" si="5"/>
        <v>242833.39</v>
      </c>
      <c r="H19" s="33">
        <f t="shared" si="5"/>
        <v>117266.43</v>
      </c>
      <c r="I19" s="33">
        <f t="shared" si="5"/>
        <v>150678.71</v>
      </c>
      <c r="J19" s="33">
        <f t="shared" si="5"/>
        <v>158697.07</v>
      </c>
      <c r="K19" s="33">
        <f t="shared" si="5"/>
        <v>205538.94</v>
      </c>
      <c r="L19" s="33">
        <f t="shared" si="4"/>
        <v>2264876.79</v>
      </c>
      <c r="M19"/>
    </row>
    <row r="20" spans="1:13" ht="17.25" customHeight="1">
      <c r="A20" s="27" t="s">
        <v>26</v>
      </c>
      <c r="B20" s="33">
        <v>1733.42</v>
      </c>
      <c r="C20" s="33">
        <v>4240.32</v>
      </c>
      <c r="D20" s="33">
        <v>17338.21</v>
      </c>
      <c r="E20" s="33">
        <v>16494.86</v>
      </c>
      <c r="F20" s="33">
        <v>23345.46</v>
      </c>
      <c r="G20" s="33">
        <v>16242.4</v>
      </c>
      <c r="H20" s="33">
        <v>7018.08</v>
      </c>
      <c r="I20" s="33">
        <v>4240.32</v>
      </c>
      <c r="J20" s="33">
        <v>9752.74</v>
      </c>
      <c r="K20" s="33">
        <v>13543.57</v>
      </c>
      <c r="L20" s="33">
        <f t="shared" si="4"/>
        <v>113949.38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9267.019999999999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-11257.2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-15732.65</v>
      </c>
      <c r="H24" s="33">
        <v>-8947.15</v>
      </c>
      <c r="I24" s="33">
        <v>-12330.56</v>
      </c>
      <c r="J24" s="33">
        <v>-10837.6</v>
      </c>
      <c r="K24" s="33">
        <v>-19423.86</v>
      </c>
      <c r="L24" s="33">
        <f t="shared" si="4"/>
        <v>-185516.5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-56805.03999999999</v>
      </c>
      <c r="C27" s="33">
        <f t="shared" si="6"/>
        <v>-22937.2</v>
      </c>
      <c r="D27" s="33">
        <f t="shared" si="6"/>
        <v>-61556</v>
      </c>
      <c r="E27" s="33">
        <f t="shared" si="6"/>
        <v>-63972.3</v>
      </c>
      <c r="F27" s="33">
        <f t="shared" si="6"/>
        <v>-51972.8</v>
      </c>
      <c r="G27" s="33">
        <f t="shared" si="6"/>
        <v>-405836.4</v>
      </c>
      <c r="H27" s="33">
        <f t="shared" si="6"/>
        <v>-27860.5</v>
      </c>
      <c r="I27" s="33">
        <f t="shared" si="6"/>
        <v>-30461.260000000002</v>
      </c>
      <c r="J27" s="33">
        <f t="shared" si="6"/>
        <v>-15259.2</v>
      </c>
      <c r="K27" s="33">
        <f t="shared" si="6"/>
        <v>-38900.4</v>
      </c>
      <c r="L27" s="33">
        <f aca="true" t="shared" si="7" ref="L27:L33">SUM(B27:K27)</f>
        <v>-775561.1</v>
      </c>
      <c r="M27"/>
    </row>
    <row r="28" spans="1:13" ht="18.75" customHeight="1">
      <c r="A28" s="27" t="s">
        <v>30</v>
      </c>
      <c r="B28" s="33">
        <f>B29+B30+B31+B32</f>
        <v>-17833.2</v>
      </c>
      <c r="C28" s="33">
        <f aca="true" t="shared" si="8" ref="C28:K28">C29+C30+C31+C32</f>
        <v>-22937.2</v>
      </c>
      <c r="D28" s="33">
        <f t="shared" si="8"/>
        <v>-61556</v>
      </c>
      <c r="E28" s="33">
        <f t="shared" si="8"/>
        <v>-55083.6</v>
      </c>
      <c r="F28" s="33">
        <f t="shared" si="8"/>
        <v>-51972.8</v>
      </c>
      <c r="G28" s="33">
        <f t="shared" si="8"/>
        <v>-29836.4</v>
      </c>
      <c r="H28" s="33">
        <f t="shared" si="8"/>
        <v>-12584</v>
      </c>
      <c r="I28" s="33">
        <f t="shared" si="8"/>
        <v>-30461.260000000002</v>
      </c>
      <c r="J28" s="33">
        <f t="shared" si="8"/>
        <v>-15259.2</v>
      </c>
      <c r="K28" s="33">
        <f t="shared" si="8"/>
        <v>-38900.4</v>
      </c>
      <c r="L28" s="33">
        <f t="shared" si="7"/>
        <v>-336424.06</v>
      </c>
      <c r="M28"/>
    </row>
    <row r="29" spans="1:13" s="36" customFormat="1" ht="18.75" customHeight="1">
      <c r="A29" s="34" t="s">
        <v>58</v>
      </c>
      <c r="B29" s="33">
        <f>-ROUND((B9)*$E$3,2)</f>
        <v>-17833.2</v>
      </c>
      <c r="C29" s="33">
        <f aca="true" t="shared" si="9" ref="C29:K29">-ROUND((C9)*$E$3,2)</f>
        <v>-22937.2</v>
      </c>
      <c r="D29" s="33">
        <f t="shared" si="9"/>
        <v>-61556</v>
      </c>
      <c r="E29" s="33">
        <f t="shared" si="9"/>
        <v>-55083.6</v>
      </c>
      <c r="F29" s="33">
        <f t="shared" si="9"/>
        <v>-51972.8</v>
      </c>
      <c r="G29" s="33">
        <f t="shared" si="9"/>
        <v>-29836.4</v>
      </c>
      <c r="H29" s="33">
        <f t="shared" si="9"/>
        <v>-12584</v>
      </c>
      <c r="I29" s="33">
        <f t="shared" si="9"/>
        <v>-18774.8</v>
      </c>
      <c r="J29" s="33">
        <f t="shared" si="9"/>
        <v>-15259.2</v>
      </c>
      <c r="K29" s="33">
        <f t="shared" si="9"/>
        <v>-38900.4</v>
      </c>
      <c r="L29" s="33">
        <f t="shared" si="7"/>
        <v>-324737.60000000003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-11680.83</v>
      </c>
      <c r="J32" s="17">
        <v>0</v>
      </c>
      <c r="K32" s="17">
        <v>0</v>
      </c>
      <c r="L32" s="33">
        <f t="shared" si="7"/>
        <v>-11680.83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-376000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-439137.04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-809000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-809000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409382.62</v>
      </c>
      <c r="C48" s="41">
        <f aca="true" t="shared" si="12" ref="C48:K48">IF(C17+C27+C40+C49&lt;0,0,C17+C27+C49)</f>
        <v>334455.22000000003</v>
      </c>
      <c r="D48" s="41">
        <f t="shared" si="12"/>
        <v>1147128.3999999997</v>
      </c>
      <c r="E48" s="41">
        <f t="shared" si="12"/>
        <v>899711.8299999998</v>
      </c>
      <c r="F48" s="41">
        <f t="shared" si="12"/>
        <v>882029.96</v>
      </c>
      <c r="G48" s="41">
        <f t="shared" si="12"/>
        <v>177079.64</v>
      </c>
      <c r="H48" s="41">
        <f t="shared" si="12"/>
        <v>262296.73</v>
      </c>
      <c r="I48" s="41">
        <f t="shared" si="12"/>
        <v>392077.56999999995</v>
      </c>
      <c r="J48" s="41">
        <f t="shared" si="12"/>
        <v>356688.3</v>
      </c>
      <c r="K48" s="41">
        <f t="shared" si="12"/>
        <v>581397.7299999999</v>
      </c>
      <c r="L48" s="42">
        <f>SUM(B48:K48)</f>
        <v>5442247.999999999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409382.62</v>
      </c>
      <c r="C54" s="41">
        <f aca="true" t="shared" si="14" ref="C54:J54">SUM(C55:C66)</f>
        <v>334455.22</v>
      </c>
      <c r="D54" s="41">
        <f t="shared" si="14"/>
        <v>1147128.4</v>
      </c>
      <c r="E54" s="41">
        <f t="shared" si="14"/>
        <v>899711.84</v>
      </c>
      <c r="F54" s="41">
        <f t="shared" si="14"/>
        <v>882029.96</v>
      </c>
      <c r="G54" s="41">
        <f t="shared" si="14"/>
        <v>177079.64</v>
      </c>
      <c r="H54" s="41">
        <f t="shared" si="14"/>
        <v>262296.73</v>
      </c>
      <c r="I54" s="41">
        <f>SUM(I55:I69)</f>
        <v>392077.56999999995</v>
      </c>
      <c r="J54" s="41">
        <f t="shared" si="14"/>
        <v>356688.3</v>
      </c>
      <c r="K54" s="41">
        <f>SUM(K55:K68)</f>
        <v>581397.73</v>
      </c>
      <c r="L54" s="46">
        <f>SUM(B54:K54)</f>
        <v>5442248.01</v>
      </c>
      <c r="M54" s="40"/>
    </row>
    <row r="55" spans="1:13" ht="18.75" customHeight="1">
      <c r="A55" s="47" t="s">
        <v>51</v>
      </c>
      <c r="B55" s="48">
        <v>409382.62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409382.62</v>
      </c>
      <c r="M55" s="40"/>
    </row>
    <row r="56" spans="1:12" ht="18.75" customHeight="1">
      <c r="A56" s="47" t="s">
        <v>61</v>
      </c>
      <c r="B56" s="17">
        <v>0</v>
      </c>
      <c r="C56" s="48">
        <v>291979.41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291979.41</v>
      </c>
    </row>
    <row r="57" spans="1:12" ht="18.75" customHeight="1">
      <c r="A57" s="47" t="s">
        <v>62</v>
      </c>
      <c r="B57" s="17">
        <v>0</v>
      </c>
      <c r="C57" s="48">
        <v>42475.81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42475.81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1147128.4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1147128.4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899711.84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899711.84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882029.96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882029.96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177079.64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177079.64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262296.73</v>
      </c>
      <c r="I62" s="17">
        <v>0</v>
      </c>
      <c r="J62" s="17">
        <v>0</v>
      </c>
      <c r="K62" s="17">
        <v>0</v>
      </c>
      <c r="L62" s="46">
        <f t="shared" si="15"/>
        <v>262296.73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356688.3</v>
      </c>
      <c r="K64" s="17">
        <v>0</v>
      </c>
      <c r="L64" s="46">
        <f t="shared" si="15"/>
        <v>356688.3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324129.23</v>
      </c>
      <c r="L65" s="46">
        <f t="shared" si="15"/>
        <v>324129.23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257268.5</v>
      </c>
      <c r="L66" s="46">
        <f t="shared" si="15"/>
        <v>257268.5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392077.56999999995</v>
      </c>
      <c r="J69" s="52">
        <v>0</v>
      </c>
      <c r="K69" s="52">
        <v>0</v>
      </c>
      <c r="L69" s="51">
        <f>SUM(B69:K69)</f>
        <v>392077.56999999995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2020-09-03T19:30:41Z</dcterms:modified>
  <cp:category/>
  <cp:version/>
  <cp:contentType/>
  <cp:contentStatus/>
</cp:coreProperties>
</file>