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<sst xmlns="http://schemas.openxmlformats.org/spreadsheetml/2006/main" count="79" uniqueCount="78">
  <si>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</si>
  <si>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</si>
  <si>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</si>
  <si>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</si>
  <si>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</si>
  <si>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</si>
  <si>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</si>
  <si>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</si>
  <si>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</si>
  <si>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</si>
  <si>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</si>
  <si>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</si>
  <si>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</si>
  <si>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</si>
  <si>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</si>
  <si>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</si>
  <si>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</si>
  <si>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</si>
  <si>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</si>
  <si>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</si>
  <si>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</si>
  <si>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</si>
  <si>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</si>
  <si>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</si>
  <si>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</si>
  <si>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</si>
  <si>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</si>
  <si>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</si>
  <si>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</si>
  <si>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</si>
  <si>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</si>
  <si>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</si>
  <si>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</si>
  <si>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</si>
  <si>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</si>
  <si>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</si>
  <si>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</si>
  <si>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</si>
  <si>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</si>
  <si>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</si>
  <si>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</si>
  <si>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</si>
  <si>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</si>
  <si>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</si>
  <si>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</si>
  <si>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</si>
  <si>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</si>
  <si>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</si>
  <si>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</si>
  <si>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</si>
  <si>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</si>
  <si>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</si>
  <si>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</si>
  <si>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</si>
  <si>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</si>
  <si>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</si>
  <si>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</si>
  <si>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</si>
  <si>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</si>
  <si>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</si>
  <si>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</si>
  <si>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</si>
  <si>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</si>
  <si>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</si>
  <si>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</si>
  <si>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</si>
  <si>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</si>
  <si>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</si>
  <si>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</si>
  <si>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</si>
  <si>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</si>
  <si>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</si>
  <si>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</si>
  <si>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</si>
  <si>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</si>
  <si>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</si>
  <si>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27/08/20 - VENCIMENTO 03/09/20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</si>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</sst>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54827</v>
      </c>
      <c r="C7" s="10">
        <f>C8+C11</f>
        <v>71577</v>
      </c>
      <c r="D7" s="10">
        <f aca="true" t="shared" si="0" ref="D7:K7">D8+D11</f>
        <v>193373</v>
      </c>
      <c r="E7" s="10">
        <f t="shared" si="0"/>
        <v>183869</v>
      </c>
      <c r="F7" s="10">
        <f t="shared" si="0"/>
        <v>186579</v>
      </c>
      <c r="G7" s="10">
        <f t="shared" si="0"/>
        <v>92679</v>
      </c>
      <c r="H7" s="10">
        <f t="shared" si="0"/>
        <v>42537</v>
      </c>
      <c r="I7" s="10">
        <f t="shared" si="0"/>
        <v>82744</v>
      </c>
      <c r="J7" s="10">
        <f t="shared" si="0"/>
        <v>58205</v>
      </c>
      <c r="K7" s="10">
        <f t="shared" si="0"/>
        <v>141618</v>
      </c>
      <c r="L7" s="10">
        <f>SUM(B7:K7)</f>
        <v>1108008</v>
      </c>
      <c r="M7" s="11"/>
    </row>
    <row r="8" spans="1:13" ht="17.25" customHeight="1">
      <c r="A8" s="12" t="s">
        <v>18</v>
      </c>
      <c r="B8" s="13">
        <f>B9+B10</f>
        <v>3834</v>
      </c>
      <c r="C8" s="13">
        <f aca="true" t="shared" si="1" ref="C8:K8">C9+C10</f>
        <v>4792</v>
      </c>
      <c r="D8" s="13">
        <f t="shared" si="1"/>
        <v>12723</v>
      </c>
      <c r="E8" s="13">
        <f t="shared" si="1"/>
        <v>11865</v>
      </c>
      <c r="F8" s="13">
        <f t="shared" si="1"/>
        <v>10666</v>
      </c>
      <c r="G8" s="13">
        <f t="shared" si="1"/>
        <v>6432</v>
      </c>
      <c r="H8" s="13">
        <f t="shared" si="1"/>
        <v>2563</v>
      </c>
      <c r="I8" s="13">
        <f t="shared" si="1"/>
        <v>3784</v>
      </c>
      <c r="J8" s="13">
        <f t="shared" si="1"/>
        <v>3225</v>
      </c>
      <c r="K8" s="13">
        <f t="shared" si="1"/>
        <v>8324</v>
      </c>
      <c r="L8" s="13">
        <f>SUM(B8:K8)</f>
        <v>68208</v>
      </c>
      <c r="M8"/>
    </row>
    <row r="9" spans="1:13" ht="17.25" customHeight="1">
      <c r="A9" s="14" t="s">
        <v>19</v>
      </c>
      <c r="B9" s="15">
        <v>3834</v>
      </c>
      <c r="C9" s="15">
        <v>4792</v>
      </c>
      <c r="D9" s="15">
        <v>12723</v>
      </c>
      <c r="E9" s="15">
        <v>11865</v>
      </c>
      <c r="F9" s="15">
        <v>10666</v>
      </c>
      <c r="G9" s="15">
        <v>6432</v>
      </c>
      <c r="H9" s="15">
        <v>2563</v>
      </c>
      <c r="I9" s="15">
        <v>3784</v>
      </c>
      <c r="J9" s="15">
        <v>3225</v>
      </c>
      <c r="K9" s="15">
        <v>8324</v>
      </c>
      <c r="L9" s="13">
        <f>SUM(B9:K9)</f>
        <v>68208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50993</v>
      </c>
      <c r="C11" s="15">
        <v>66785</v>
      </c>
      <c r="D11" s="15">
        <v>180650</v>
      </c>
      <c r="E11" s="15">
        <v>172004</v>
      </c>
      <c r="F11" s="15">
        <v>175913</v>
      </c>
      <c r="G11" s="15">
        <v>86247</v>
      </c>
      <c r="H11" s="15">
        <v>39974</v>
      </c>
      <c r="I11" s="15">
        <v>78960</v>
      </c>
      <c r="J11" s="15">
        <v>54980</v>
      </c>
      <c r="K11" s="15">
        <v>133294</v>
      </c>
      <c r="L11" s="13">
        <f>SUM(B11:K11)</f>
        <v>1039800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1.538758145014723</v>
      </c>
      <c r="C15" s="22">
        <v>1.689995371613872</v>
      </c>
      <c r="D15" s="22">
        <v>1.750039870622895</v>
      </c>
      <c r="E15" s="22">
        <v>1.446132746346323</v>
      </c>
      <c r="F15" s="22">
        <v>1.551913572089442</v>
      </c>
      <c r="G15" s="22">
        <v>1.7594783813609</v>
      </c>
      <c r="H15" s="22">
        <v>1.742345371891491</v>
      </c>
      <c r="I15" s="22">
        <v>1.59271113925612</v>
      </c>
      <c r="J15" s="22">
        <v>1.799089674524179</v>
      </c>
      <c r="K15" s="22">
        <v>1.539447031278773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477324.73</v>
      </c>
      <c r="C17" s="25">
        <f aca="true" t="shared" si="2" ref="C17:K17">C18+C19+C20+C21+C22+C23+C24</f>
        <v>369508.31</v>
      </c>
      <c r="D17" s="25">
        <f t="shared" si="2"/>
        <v>1232050.7999999998</v>
      </c>
      <c r="E17" s="25">
        <f t="shared" si="2"/>
        <v>980731.0399999999</v>
      </c>
      <c r="F17" s="25">
        <f t="shared" si="2"/>
        <v>952588.36</v>
      </c>
      <c r="G17" s="25">
        <f t="shared" si="2"/>
        <v>592870.2899999999</v>
      </c>
      <c r="H17" s="25">
        <f t="shared" si="2"/>
        <v>296052.69999999995</v>
      </c>
      <c r="I17" s="25">
        <f t="shared" si="2"/>
        <v>430184.44</v>
      </c>
      <c r="J17" s="25">
        <f t="shared" si="2"/>
        <v>376191.24999999994</v>
      </c>
      <c r="K17" s="25">
        <f t="shared" si="2"/>
        <v>631226.2900000002</v>
      </c>
      <c r="L17" s="25">
        <f>L18+L19+L20+L21+L22+L23+L24</f>
        <v>6338728.209999999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315600.66</v>
      </c>
      <c r="C18" s="33">
        <f t="shared" si="3"/>
        <v>222003.22</v>
      </c>
      <c r="D18" s="33">
        <f t="shared" si="3"/>
        <v>714281.19</v>
      </c>
      <c r="E18" s="33">
        <f t="shared" si="3"/>
        <v>686861.04</v>
      </c>
      <c r="F18" s="33">
        <f t="shared" si="3"/>
        <v>616979.44</v>
      </c>
      <c r="G18" s="33">
        <f t="shared" si="3"/>
        <v>336767.68</v>
      </c>
      <c r="H18" s="33">
        <f t="shared" si="3"/>
        <v>170301.13</v>
      </c>
      <c r="I18" s="33">
        <f t="shared" si="3"/>
        <v>275148.62</v>
      </c>
      <c r="J18" s="33">
        <f t="shared" si="3"/>
        <v>208397.18</v>
      </c>
      <c r="K18" s="33">
        <f t="shared" si="3"/>
        <v>413991.9</v>
      </c>
      <c r="L18" s="33">
        <f aca="true" t="shared" si="4" ref="L18:L24">SUM(B18:K18)</f>
        <v>3960332.06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170032.43</v>
      </c>
      <c r="C19" s="33">
        <f t="shared" si="5"/>
        <v>153181.19</v>
      </c>
      <c r="D19" s="33">
        <f t="shared" si="5"/>
        <v>535739.37</v>
      </c>
      <c r="E19" s="33">
        <f t="shared" si="5"/>
        <v>306431.2</v>
      </c>
      <c r="F19" s="33">
        <f t="shared" si="5"/>
        <v>340519.33</v>
      </c>
      <c r="G19" s="33">
        <f t="shared" si="5"/>
        <v>255767.77</v>
      </c>
      <c r="H19" s="33">
        <f t="shared" si="5"/>
        <v>126422.26</v>
      </c>
      <c r="I19" s="33">
        <f t="shared" si="5"/>
        <v>163083.65</v>
      </c>
      <c r="J19" s="33">
        <f t="shared" si="5"/>
        <v>166528.03</v>
      </c>
      <c r="K19" s="33">
        <f t="shared" si="5"/>
        <v>223326.7</v>
      </c>
      <c r="L19" s="33">
        <f t="shared" si="4"/>
        <v>2441031.93</v>
      </c>
      <c r="M19"/>
    </row>
    <row r="20" spans="1:13" ht="17.25" customHeight="1">
      <c r="A20" s="27" t="s">
        <v>26</v>
      </c>
      <c r="B20" s="33">
        <v>1626.57</v>
      </c>
      <c r="C20" s="33">
        <v>5045.98</v>
      </c>
      <c r="D20" s="33">
        <v>17723.64</v>
      </c>
      <c r="E20" s="33">
        <v>16240.44</v>
      </c>
      <c r="F20" s="33">
        <v>22889.89</v>
      </c>
      <c r="G20" s="33">
        <v>16067.49</v>
      </c>
      <c r="H20" s="33">
        <v>6952.6</v>
      </c>
      <c r="I20" s="33">
        <v>4282.73</v>
      </c>
      <c r="J20" s="33">
        <v>9455.92</v>
      </c>
      <c r="K20" s="33">
        <v>13331.55</v>
      </c>
      <c r="L20" s="33">
        <f t="shared" si="4"/>
        <v>113616.81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-11258.79</v>
      </c>
      <c r="C24" s="33">
        <v>-10722.08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-8947.15</v>
      </c>
      <c r="I24" s="33">
        <v>-12330.56</v>
      </c>
      <c r="J24" s="33">
        <v>-10837.6</v>
      </c>
      <c r="K24" s="33">
        <v>-19423.86</v>
      </c>
      <c r="L24" s="33">
        <f t="shared" si="4"/>
        <v>-185519.61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-55841.439999999995</v>
      </c>
      <c r="C27" s="33">
        <f t="shared" si="6"/>
        <v>-21084.8</v>
      </c>
      <c r="D27" s="33">
        <f t="shared" si="6"/>
        <v>-55981.2</v>
      </c>
      <c r="E27" s="33">
        <f t="shared" si="6"/>
        <v>-61094.7</v>
      </c>
      <c r="F27" s="33">
        <f t="shared" si="6"/>
        <v>-46930.4</v>
      </c>
      <c r="G27" s="33">
        <f t="shared" si="6"/>
        <v>-28300.8</v>
      </c>
      <c r="H27" s="33">
        <f t="shared" si="6"/>
        <v>-26553.7</v>
      </c>
      <c r="I27" s="33">
        <f t="shared" si="6"/>
        <v>-29909.41</v>
      </c>
      <c r="J27" s="33">
        <f t="shared" si="6"/>
        <v>-14190</v>
      </c>
      <c r="K27" s="33">
        <f t="shared" si="6"/>
        <v>-36625.6</v>
      </c>
      <c r="L27" s="33">
        <f aca="true" t="shared" si="7" ref="L27:L33">SUM(B27:K27)</f>
        <v>-376512.05</v>
      </c>
      <c r="M27"/>
    </row>
    <row r="28" spans="1:13" ht="18.75" customHeight="1">
      <c r="A28" s="27" t="s">
        <v>30</v>
      </c>
      <c r="B28" s="33">
        <f>B29+B30+B31+B32</f>
        <v>-16869.6</v>
      </c>
      <c r="C28" s="33">
        <f aca="true" t="shared" si="8" ref="C28:K28">C29+C30+C31+C32</f>
        <v>-21084.8</v>
      </c>
      <c r="D28" s="33">
        <f t="shared" si="8"/>
        <v>-55981.2</v>
      </c>
      <c r="E28" s="33">
        <f t="shared" si="8"/>
        <v>-52206</v>
      </c>
      <c r="F28" s="33">
        <f t="shared" si="8"/>
        <v>-46930.4</v>
      </c>
      <c r="G28" s="33">
        <f t="shared" si="8"/>
        <v>-28300.8</v>
      </c>
      <c r="H28" s="33">
        <f t="shared" si="8"/>
        <v>-11277.2</v>
      </c>
      <c r="I28" s="33">
        <f t="shared" si="8"/>
        <v>-29909.41</v>
      </c>
      <c r="J28" s="33">
        <f t="shared" si="8"/>
        <v>-14190</v>
      </c>
      <c r="K28" s="33">
        <f t="shared" si="8"/>
        <v>-36625.6</v>
      </c>
      <c r="L28" s="33">
        <f t="shared" si="7"/>
        <v>-313375.00999999995</v>
      </c>
      <c r="M28"/>
    </row>
    <row r="29" spans="1:13" s="36" customFormat="1" ht="18.75" customHeight="1">
      <c r="A29" s="34" t="s">
        <v>58</v>
      </c>
      <c r="B29" s="33">
        <f>-ROUND((B9)*$E$3,2)</f>
        <v>-16869.6</v>
      </c>
      <c r="C29" s="33">
        <f aca="true" t="shared" si="9" ref="C29:K29">-ROUND((C9)*$E$3,2)</f>
        <v>-21084.8</v>
      </c>
      <c r="D29" s="33">
        <f t="shared" si="9"/>
        <v>-55981.2</v>
      </c>
      <c r="E29" s="33">
        <f t="shared" si="9"/>
        <v>-52206</v>
      </c>
      <c r="F29" s="33">
        <f t="shared" si="9"/>
        <v>-46930.4</v>
      </c>
      <c r="G29" s="33">
        <f t="shared" si="9"/>
        <v>-28300.8</v>
      </c>
      <c r="H29" s="33">
        <f t="shared" si="9"/>
        <v>-11277.2</v>
      </c>
      <c r="I29" s="33">
        <f t="shared" si="9"/>
        <v>-16649.6</v>
      </c>
      <c r="J29" s="33">
        <f t="shared" si="9"/>
        <v>-14190</v>
      </c>
      <c r="K29" s="33">
        <f t="shared" si="9"/>
        <v>-36625.6</v>
      </c>
      <c r="L29" s="33">
        <f t="shared" si="7"/>
        <v>-300115.19999999995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-13254.18</v>
      </c>
      <c r="J32" s="17">
        <v>0</v>
      </c>
      <c r="K32" s="17">
        <v>0</v>
      </c>
      <c r="L32" s="33">
        <f t="shared" si="7"/>
        <v>-13254.18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421483.29</v>
      </c>
      <c r="C48" s="41">
        <f aca="true" t="shared" si="12" ref="C48:K48">IF(C17+C27+C40+C49&lt;0,0,C17+C27+C49)</f>
        <v>348423.51</v>
      </c>
      <c r="D48" s="41">
        <f t="shared" si="12"/>
        <v>1176069.5999999999</v>
      </c>
      <c r="E48" s="41">
        <f t="shared" si="12"/>
        <v>919636.34</v>
      </c>
      <c r="F48" s="41">
        <f t="shared" si="12"/>
        <v>905657.96</v>
      </c>
      <c r="G48" s="41">
        <f t="shared" si="12"/>
        <v>564569.4899999999</v>
      </c>
      <c r="H48" s="41">
        <f t="shared" si="12"/>
        <v>269498.99999999994</v>
      </c>
      <c r="I48" s="41">
        <f t="shared" si="12"/>
        <v>400275.03</v>
      </c>
      <c r="J48" s="41">
        <f t="shared" si="12"/>
        <v>362001.24999999994</v>
      </c>
      <c r="K48" s="41">
        <f t="shared" si="12"/>
        <v>594600.6900000002</v>
      </c>
      <c r="L48" s="42">
        <f>SUM(B48:K48)</f>
        <v>5962216.16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421483.29</v>
      </c>
      <c r="C54" s="41">
        <f aca="true" t="shared" si="14" ref="C54:J54">SUM(C55:C66)</f>
        <v>348423.52</v>
      </c>
      <c r="D54" s="41">
        <f t="shared" si="14"/>
        <v>1176069.6</v>
      </c>
      <c r="E54" s="41">
        <f t="shared" si="14"/>
        <v>919636.35</v>
      </c>
      <c r="F54" s="41">
        <f t="shared" si="14"/>
        <v>905657.95</v>
      </c>
      <c r="G54" s="41">
        <f t="shared" si="14"/>
        <v>564569.5</v>
      </c>
      <c r="H54" s="41">
        <f t="shared" si="14"/>
        <v>269499</v>
      </c>
      <c r="I54" s="41">
        <f>SUM(I55:I69)</f>
        <v>400275.03</v>
      </c>
      <c r="J54" s="41">
        <f t="shared" si="14"/>
        <v>362001.24999999994</v>
      </c>
      <c r="K54" s="41">
        <f>SUM(K55:K68)</f>
        <v>594600.69</v>
      </c>
      <c r="L54" s="46">
        <f>SUM(B54:K54)</f>
        <v>5962216.18</v>
      </c>
      <c r="M54" s="40"/>
    </row>
    <row r="55" spans="1:13" ht="18.75" customHeight="1">
      <c r="A55" s="47" t="s">
        <v>51</v>
      </c>
      <c r="B55" s="48">
        <v>421483.29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421483.29</v>
      </c>
      <c r="M55" s="40"/>
    </row>
    <row r="56" spans="1:12" ht="18.75" customHeight="1">
      <c r="A56" s="47" t="s">
        <v>61</v>
      </c>
      <c r="B56" s="17">
        <v>0</v>
      </c>
      <c r="C56" s="48">
        <v>304347.94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304347.94</v>
      </c>
    </row>
    <row r="57" spans="1:12" ht="18.75" customHeight="1">
      <c r="A57" s="47" t="s">
        <v>62</v>
      </c>
      <c r="B57" s="17">
        <v>0</v>
      </c>
      <c r="C57" s="48">
        <v>44075.58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44075.58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1176069.6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1176069.6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919636.35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919636.35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905657.95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905657.95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564569.5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564569.5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269499</v>
      </c>
      <c r="I62" s="17">
        <v>0</v>
      </c>
      <c r="J62" s="17">
        <v>0</v>
      </c>
      <c r="K62" s="17">
        <v>0</v>
      </c>
      <c r="L62" s="46">
        <f t="shared" si="15"/>
        <v>269499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362001.24999999994</v>
      </c>
      <c r="K64" s="17">
        <v>0</v>
      </c>
      <c r="L64" s="46">
        <f t="shared" si="15"/>
        <v>362001.24999999994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327506.06</v>
      </c>
      <c r="L65" s="46">
        <f t="shared" si="15"/>
        <v>327506.06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267094.63</v>
      </c>
      <c r="L66" s="46">
        <f t="shared" si="15"/>
        <v>267094.63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400275.03</v>
      </c>
      <c r="J69" s="52">
        <v>0</v>
      </c>
      <c r="K69" s="52">
        <v>0</v>
      </c>
      <c r="L69" s="51">
        <f>SUM(B69:K69)</f>
        <v>400275.03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2020-09-02T18:09:58Z</dcterms:modified>
  <cp:category/>
  <cp:version/>
  <cp:contentType/>
  <cp:contentStatus/>
</cp:coreProperties>
</file>