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<sst xmlns="http://schemas.openxmlformats.org/spreadsheetml/2006/main" count="79" uniqueCount="78">
  <si>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</si>
  <si>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</si>
  <si>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</si>
  <si>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</si>
  <si>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</si>
  <si>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</si>
  <si>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</si>
  <si>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</si>
  <si>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</si>
  <si>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</si>
  <si>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</si>
  <si>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</si>
  <si>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</si>
  <si>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</si>
  <si>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</si>
  <si>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</si>
  <si>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</si>
  <si>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</si>
  <si>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</si>
  <si>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</si>
  <si>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</si>
  <si>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</si>
  <si>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</si>
  <si>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</si>
  <si>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</si>
  <si>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</si>
  <si>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</si>
  <si>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</si>
  <si>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</si>
  <si>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</si>
  <si>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</si>
  <si>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</si>
  <si>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</si>
  <si>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</si>
  <si>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</si>
  <si>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</si>
  <si>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</si>
  <si>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</si>
  <si>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</si>
  <si>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</si>
  <si>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</si>
  <si>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</si>
  <si>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</si>
  <si>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</si>
  <si>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</si>
  <si>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</si>
  <si>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</si>
  <si>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</si>
  <si>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</si>
  <si>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</si>
  <si>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</si>
  <si>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</si>
  <si>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</si>
  <si>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</si>
  <si>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</si>
  <si>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</si>
  <si>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</si>
  <si>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</si>
  <si>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</si>
  <si>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</si>
  <si>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</si>
  <si>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</si>
  <si>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</si>
  <si>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</si>
  <si>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</si>
  <si>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</si>
  <si>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</si>
  <si>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</si>
  <si>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</si>
  <si>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</si>
  <si>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</si>
  <si>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</si>
  <si>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</si>
  <si>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</si>
  <si>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</si>
  <si>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</si>
  <si>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26/08/20 - VENCIMENTO 02/09/20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</si>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</sst>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55591</v>
      </c>
      <c r="C7" s="10">
        <f>C8+C11</f>
        <v>71367</v>
      </c>
      <c r="D7" s="10">
        <f aca="true" t="shared" si="0" ref="D7:K7">D8+D11</f>
        <v>193625</v>
      </c>
      <c r="E7" s="10">
        <f t="shared" si="0"/>
        <v>184740</v>
      </c>
      <c r="F7" s="10">
        <f t="shared" si="0"/>
        <v>188051</v>
      </c>
      <c r="G7" s="10">
        <f t="shared" si="0"/>
        <v>92418</v>
      </c>
      <c r="H7" s="10">
        <f t="shared" si="0"/>
        <v>41871</v>
      </c>
      <c r="I7" s="10">
        <f t="shared" si="0"/>
        <v>83244</v>
      </c>
      <c r="J7" s="10">
        <f t="shared" si="0"/>
        <v>57252</v>
      </c>
      <c r="K7" s="10">
        <f t="shared" si="0"/>
        <v>141627</v>
      </c>
      <c r="L7" s="10">
        <f>SUM(B7:K7)</f>
        <v>1109786</v>
      </c>
      <c r="M7" s="11"/>
    </row>
    <row r="8" spans="1:13" ht="17.25" customHeight="1">
      <c r="A8" s="12" t="s">
        <v>18</v>
      </c>
      <c r="B8" s="13">
        <f>B9+B10</f>
        <v>3817</v>
      </c>
      <c r="C8" s="13">
        <f aca="true" t="shared" si="1" ref="C8:K8">C9+C10</f>
        <v>4727</v>
      </c>
      <c r="D8" s="13">
        <f t="shared" si="1"/>
        <v>12629</v>
      </c>
      <c r="E8" s="13">
        <f t="shared" si="1"/>
        <v>11573</v>
      </c>
      <c r="F8" s="13">
        <f t="shared" si="1"/>
        <v>10490</v>
      </c>
      <c r="G8" s="13">
        <f t="shared" si="1"/>
        <v>6321</v>
      </c>
      <c r="H8" s="13">
        <f t="shared" si="1"/>
        <v>2526</v>
      </c>
      <c r="I8" s="13">
        <f t="shared" si="1"/>
        <v>3925</v>
      </c>
      <c r="J8" s="13">
        <f t="shared" si="1"/>
        <v>3122</v>
      </c>
      <c r="K8" s="13">
        <f t="shared" si="1"/>
        <v>8100</v>
      </c>
      <c r="L8" s="13">
        <f>SUM(B8:K8)</f>
        <v>67230</v>
      </c>
      <c r="M8"/>
    </row>
    <row r="9" spans="1:13" ht="17.25" customHeight="1">
      <c r="A9" s="14" t="s">
        <v>19</v>
      </c>
      <c r="B9" s="15">
        <v>3817</v>
      </c>
      <c r="C9" s="15">
        <v>4727</v>
      </c>
      <c r="D9" s="15">
        <v>12629</v>
      </c>
      <c r="E9" s="15">
        <v>11573</v>
      </c>
      <c r="F9" s="15">
        <v>10490</v>
      </c>
      <c r="G9" s="15">
        <v>6321</v>
      </c>
      <c r="H9" s="15">
        <v>2526</v>
      </c>
      <c r="I9" s="15">
        <v>3925</v>
      </c>
      <c r="J9" s="15">
        <v>3122</v>
      </c>
      <c r="K9" s="15">
        <v>8100</v>
      </c>
      <c r="L9" s="13">
        <f>SUM(B9:K9)</f>
        <v>67230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51774</v>
      </c>
      <c r="C11" s="15">
        <v>66640</v>
      </c>
      <c r="D11" s="15">
        <v>180996</v>
      </c>
      <c r="E11" s="15">
        <v>173167</v>
      </c>
      <c r="F11" s="15">
        <v>177561</v>
      </c>
      <c r="G11" s="15">
        <v>86097</v>
      </c>
      <c r="H11" s="15">
        <v>39345</v>
      </c>
      <c r="I11" s="15">
        <v>79319</v>
      </c>
      <c r="J11" s="15">
        <v>54130</v>
      </c>
      <c r="K11" s="15">
        <v>133527</v>
      </c>
      <c r="L11" s="13">
        <f>SUM(B11:K11)</f>
        <v>1042556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1.513153566039305</v>
      </c>
      <c r="C15" s="22">
        <v>1.694580062729218</v>
      </c>
      <c r="D15" s="22">
        <v>1.748343921406796</v>
      </c>
      <c r="E15" s="22">
        <v>1.440308843469408</v>
      </c>
      <c r="F15" s="22">
        <v>1.541746364013313</v>
      </c>
      <c r="G15" s="22">
        <v>1.769956459492336</v>
      </c>
      <c r="H15" s="22">
        <v>1.766384445639907</v>
      </c>
      <c r="I15" s="22">
        <v>1.584170026433129</v>
      </c>
      <c r="J15" s="22">
        <v>1.825599576283943</v>
      </c>
      <c r="K15" s="22">
        <v>1.533478459046955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476027.26999999996</v>
      </c>
      <c r="C17" s="25">
        <f aca="true" t="shared" si="2" ref="C17:K17">C18+C19+C20+C21+C22+C23+C24</f>
        <v>369125.58999999997</v>
      </c>
      <c r="D17" s="25">
        <f t="shared" si="2"/>
        <v>1232822.7299999997</v>
      </c>
      <c r="E17" s="25">
        <f t="shared" si="2"/>
        <v>981205.14</v>
      </c>
      <c r="F17" s="25">
        <f t="shared" si="2"/>
        <v>954252.04</v>
      </c>
      <c r="G17" s="25">
        <f t="shared" si="2"/>
        <v>594588.16</v>
      </c>
      <c r="H17" s="25">
        <f t="shared" si="2"/>
        <v>295639.06</v>
      </c>
      <c r="I17" s="25">
        <f t="shared" si="2"/>
        <v>430298.68</v>
      </c>
      <c r="J17" s="25">
        <f t="shared" si="2"/>
        <v>375232.26</v>
      </c>
      <c r="K17" s="25">
        <f t="shared" si="2"/>
        <v>628838.1</v>
      </c>
      <c r="L17" s="25">
        <f>L18+L19+L20+L21+L22+L23+L24</f>
        <v>6338029.029999999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319998.47</v>
      </c>
      <c r="C18" s="33">
        <f t="shared" si="3"/>
        <v>221351.89</v>
      </c>
      <c r="D18" s="33">
        <f t="shared" si="3"/>
        <v>715212.03</v>
      </c>
      <c r="E18" s="33">
        <f t="shared" si="3"/>
        <v>690114.74</v>
      </c>
      <c r="F18" s="33">
        <f t="shared" si="3"/>
        <v>621847.05</v>
      </c>
      <c r="G18" s="33">
        <f t="shared" si="3"/>
        <v>335819.29</v>
      </c>
      <c r="H18" s="33">
        <f t="shared" si="3"/>
        <v>167634.74</v>
      </c>
      <c r="I18" s="33">
        <f t="shared" si="3"/>
        <v>276811.27</v>
      </c>
      <c r="J18" s="33">
        <f t="shared" si="3"/>
        <v>204985.06</v>
      </c>
      <c r="K18" s="33">
        <f t="shared" si="3"/>
        <v>414018.21</v>
      </c>
      <c r="L18" s="33">
        <f aca="true" t="shared" si="4" ref="L18:L24">SUM(B18:K18)</f>
        <v>3967792.75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164208.36</v>
      </c>
      <c r="C19" s="33">
        <f t="shared" si="5"/>
        <v>153746.61</v>
      </c>
      <c r="D19" s="33">
        <f t="shared" si="5"/>
        <v>535224.58</v>
      </c>
      <c r="E19" s="33">
        <f t="shared" si="5"/>
        <v>303863.62</v>
      </c>
      <c r="F19" s="33">
        <f t="shared" si="5"/>
        <v>336883.38</v>
      </c>
      <c r="G19" s="33">
        <f t="shared" si="5"/>
        <v>258566.23</v>
      </c>
      <c r="H19" s="33">
        <f t="shared" si="5"/>
        <v>128472.66</v>
      </c>
      <c r="I19" s="33">
        <f t="shared" si="5"/>
        <v>161704.85</v>
      </c>
      <c r="J19" s="33">
        <f t="shared" si="5"/>
        <v>169235.58</v>
      </c>
      <c r="K19" s="33">
        <f t="shared" si="5"/>
        <v>220869.8</v>
      </c>
      <c r="L19" s="33">
        <f t="shared" si="4"/>
        <v>2432775.6699999995</v>
      </c>
      <c r="M19"/>
    </row>
    <row r="20" spans="1:13" ht="17.25" customHeight="1">
      <c r="A20" s="27" t="s">
        <v>26</v>
      </c>
      <c r="B20" s="33">
        <v>1753.78</v>
      </c>
      <c r="C20" s="33">
        <v>4749.17</v>
      </c>
      <c r="D20" s="33">
        <v>18079.52</v>
      </c>
      <c r="E20" s="33">
        <v>16028.42</v>
      </c>
      <c r="F20" s="33">
        <v>23321.91</v>
      </c>
      <c r="G20" s="33">
        <v>15935.29</v>
      </c>
      <c r="H20" s="33">
        <v>7154.95</v>
      </c>
      <c r="I20" s="33">
        <v>4113.12</v>
      </c>
      <c r="J20" s="33">
        <v>9201.5</v>
      </c>
      <c r="K20" s="33">
        <v>13373.95</v>
      </c>
      <c r="L20" s="33">
        <f t="shared" si="4"/>
        <v>113711.60999999999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9267.019999999999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-11257.2</v>
      </c>
      <c r="C24" s="33">
        <v>-10722.08</v>
      </c>
      <c r="D24" s="33">
        <v>-38341.12</v>
      </c>
      <c r="E24" s="33">
        <v>-28801.64</v>
      </c>
      <c r="F24" s="33">
        <v>-29124.16</v>
      </c>
      <c r="G24" s="33">
        <v>-15732.65</v>
      </c>
      <c r="H24" s="33">
        <v>-8947.15</v>
      </c>
      <c r="I24" s="33">
        <v>-12330.56</v>
      </c>
      <c r="J24" s="33">
        <v>-10837.6</v>
      </c>
      <c r="K24" s="33">
        <v>-19423.86</v>
      </c>
      <c r="L24" s="33">
        <f t="shared" si="4"/>
        <v>-185518.02000000002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-55766.64</v>
      </c>
      <c r="C27" s="33">
        <f t="shared" si="6"/>
        <v>-20798.8</v>
      </c>
      <c r="D27" s="33">
        <f t="shared" si="6"/>
        <v>-55567.6</v>
      </c>
      <c r="E27" s="33">
        <f t="shared" si="6"/>
        <v>-59809.899999999994</v>
      </c>
      <c r="F27" s="33">
        <f t="shared" si="6"/>
        <v>-46156</v>
      </c>
      <c r="G27" s="33">
        <f t="shared" si="6"/>
        <v>-27812.4</v>
      </c>
      <c r="H27" s="33">
        <f t="shared" si="6"/>
        <v>-26390.9</v>
      </c>
      <c r="I27" s="33">
        <f t="shared" si="6"/>
        <v>-28712.5</v>
      </c>
      <c r="J27" s="33">
        <f t="shared" si="6"/>
        <v>-13736.8</v>
      </c>
      <c r="K27" s="33">
        <f t="shared" si="6"/>
        <v>-35640</v>
      </c>
      <c r="L27" s="33">
        <f aca="true" t="shared" si="7" ref="L27:L33">SUM(B27:K27)</f>
        <v>-370391.54000000004</v>
      </c>
      <c r="M27"/>
    </row>
    <row r="28" spans="1:13" ht="18.75" customHeight="1">
      <c r="A28" s="27" t="s">
        <v>30</v>
      </c>
      <c r="B28" s="33">
        <f>B29+B30+B31+B32</f>
        <v>-16794.8</v>
      </c>
      <c r="C28" s="33">
        <f aca="true" t="shared" si="8" ref="C28:K28">C29+C30+C31+C32</f>
        <v>-20798.8</v>
      </c>
      <c r="D28" s="33">
        <f t="shared" si="8"/>
        <v>-55567.6</v>
      </c>
      <c r="E28" s="33">
        <f t="shared" si="8"/>
        <v>-50921.2</v>
      </c>
      <c r="F28" s="33">
        <f t="shared" si="8"/>
        <v>-46156</v>
      </c>
      <c r="G28" s="33">
        <f t="shared" si="8"/>
        <v>-27812.4</v>
      </c>
      <c r="H28" s="33">
        <f t="shared" si="8"/>
        <v>-11114.4</v>
      </c>
      <c r="I28" s="33">
        <f t="shared" si="8"/>
        <v>-28712.5</v>
      </c>
      <c r="J28" s="33">
        <f t="shared" si="8"/>
        <v>-13736.8</v>
      </c>
      <c r="K28" s="33">
        <f t="shared" si="8"/>
        <v>-35640</v>
      </c>
      <c r="L28" s="33">
        <f t="shared" si="7"/>
        <v>-307254.5</v>
      </c>
      <c r="M28"/>
    </row>
    <row r="29" spans="1:13" s="36" customFormat="1" ht="18.75" customHeight="1">
      <c r="A29" s="34" t="s">
        <v>58</v>
      </c>
      <c r="B29" s="33">
        <f>-ROUND((B9)*$E$3,2)</f>
        <v>-16794.8</v>
      </c>
      <c r="C29" s="33">
        <f aca="true" t="shared" si="9" ref="C29:K29">-ROUND((C9)*$E$3,2)</f>
        <v>-20798.8</v>
      </c>
      <c r="D29" s="33">
        <f t="shared" si="9"/>
        <v>-55567.6</v>
      </c>
      <c r="E29" s="33">
        <f t="shared" si="9"/>
        <v>-50921.2</v>
      </c>
      <c r="F29" s="33">
        <f t="shared" si="9"/>
        <v>-46156</v>
      </c>
      <c r="G29" s="33">
        <f t="shared" si="9"/>
        <v>-27812.4</v>
      </c>
      <c r="H29" s="33">
        <f t="shared" si="9"/>
        <v>-11114.4</v>
      </c>
      <c r="I29" s="33">
        <f t="shared" si="9"/>
        <v>-17270</v>
      </c>
      <c r="J29" s="33">
        <f t="shared" si="9"/>
        <v>-13736.8</v>
      </c>
      <c r="K29" s="33">
        <f t="shared" si="9"/>
        <v>-35640</v>
      </c>
      <c r="L29" s="33">
        <f t="shared" si="7"/>
        <v>-295812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-11442.5</v>
      </c>
      <c r="J32" s="17">
        <v>0</v>
      </c>
      <c r="K32" s="17">
        <v>0</v>
      </c>
      <c r="L32" s="33">
        <f t="shared" si="7"/>
        <v>-11442.5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420260.62999999995</v>
      </c>
      <c r="C48" s="41">
        <f aca="true" t="shared" si="12" ref="C48:K48">IF(C17+C27+C40+C49&lt;0,0,C17+C27+C49)</f>
        <v>348326.79</v>
      </c>
      <c r="D48" s="41">
        <f t="shared" si="12"/>
        <v>1177255.1299999997</v>
      </c>
      <c r="E48" s="41">
        <f t="shared" si="12"/>
        <v>921395.24</v>
      </c>
      <c r="F48" s="41">
        <f t="shared" si="12"/>
        <v>908096.04</v>
      </c>
      <c r="G48" s="41">
        <f t="shared" si="12"/>
        <v>566775.76</v>
      </c>
      <c r="H48" s="41">
        <f t="shared" si="12"/>
        <v>269248.16</v>
      </c>
      <c r="I48" s="41">
        <f t="shared" si="12"/>
        <v>401586.18</v>
      </c>
      <c r="J48" s="41">
        <f t="shared" si="12"/>
        <v>361495.46</v>
      </c>
      <c r="K48" s="41">
        <f t="shared" si="12"/>
        <v>593198.1</v>
      </c>
      <c r="L48" s="42">
        <f>SUM(B48:K48)</f>
        <v>5967637.489999999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420260.63</v>
      </c>
      <c r="C54" s="41">
        <f aca="true" t="shared" si="14" ref="C54:J54">SUM(C55:C66)</f>
        <v>348326.79000000004</v>
      </c>
      <c r="D54" s="41">
        <f t="shared" si="14"/>
        <v>1177255.12</v>
      </c>
      <c r="E54" s="41">
        <f t="shared" si="14"/>
        <v>921395.25</v>
      </c>
      <c r="F54" s="41">
        <f t="shared" si="14"/>
        <v>908096.03</v>
      </c>
      <c r="G54" s="41">
        <f t="shared" si="14"/>
        <v>566775.76</v>
      </c>
      <c r="H54" s="41">
        <f t="shared" si="14"/>
        <v>269248.15</v>
      </c>
      <c r="I54" s="41">
        <f>SUM(I55:I69)</f>
        <v>401586.18</v>
      </c>
      <c r="J54" s="41">
        <f t="shared" si="14"/>
        <v>361495.46</v>
      </c>
      <c r="K54" s="41">
        <f>SUM(K55:K68)</f>
        <v>593198.1</v>
      </c>
      <c r="L54" s="46">
        <f>SUM(B54:K54)</f>
        <v>5967637.47</v>
      </c>
      <c r="M54" s="40"/>
    </row>
    <row r="55" spans="1:13" ht="18.75" customHeight="1">
      <c r="A55" s="47" t="s">
        <v>51</v>
      </c>
      <c r="B55" s="48">
        <v>420260.63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420260.63</v>
      </c>
      <c r="M55" s="40"/>
    </row>
    <row r="56" spans="1:12" ht="18.75" customHeight="1">
      <c r="A56" s="47" t="s">
        <v>61</v>
      </c>
      <c r="B56" s="17">
        <v>0</v>
      </c>
      <c r="C56" s="48">
        <v>304263.45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304263.45</v>
      </c>
    </row>
    <row r="57" spans="1:12" ht="18.75" customHeight="1">
      <c r="A57" s="47" t="s">
        <v>62</v>
      </c>
      <c r="B57" s="17">
        <v>0</v>
      </c>
      <c r="C57" s="48">
        <v>44063.34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44063.34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1177255.12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1177255.12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921395.25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921395.25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908096.03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908096.03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566775.76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566775.76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269248.15</v>
      </c>
      <c r="I62" s="17">
        <v>0</v>
      </c>
      <c r="J62" s="17">
        <v>0</v>
      </c>
      <c r="K62" s="17">
        <v>0</v>
      </c>
      <c r="L62" s="46">
        <f t="shared" si="15"/>
        <v>269248.15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361495.46</v>
      </c>
      <c r="K64" s="17">
        <v>0</v>
      </c>
      <c r="L64" s="46">
        <f t="shared" si="15"/>
        <v>361495.46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331597.74</v>
      </c>
      <c r="L65" s="46">
        <f t="shared" si="15"/>
        <v>331597.74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261600.36</v>
      </c>
      <c r="L66" s="46">
        <f t="shared" si="15"/>
        <v>261600.36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401586.18</v>
      </c>
      <c r="J69" s="52">
        <v>0</v>
      </c>
      <c r="K69" s="52">
        <v>0</v>
      </c>
      <c r="L69" s="51">
        <f>SUM(B69:K69)</f>
        <v>401586.18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2020-09-01T17:25:55Z</dcterms:modified>
  <cp:category/>
  <cp:version/>
  <cp:contentType/>
  <cp:contentStatus/>
</cp:coreProperties>
</file>