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<sst xmlns="http://schemas.openxmlformats.org/spreadsheetml/2006/main" count="79" uniqueCount="78">
  <si>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</si>
  <si>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</si>
  <si>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</si>
  <si>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</si>
  <si>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</si>
  <si>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</si>
  <si>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</si>
  <si>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</si>
  <si>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</si>
  <si>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</si>
  <si>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</si>
  <si>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</si>
  <si>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</si>
  <si>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</si>
  <si>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</si>
  <si>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</si>
  <si>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</si>
  <si>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</si>
  <si>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</si>
  <si>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</si>
  <si>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</si>
  <si>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</si>
  <si>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</si>
  <si>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</si>
  <si>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</si>
  <si>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</si>
  <si>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</si>
  <si>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</si>
  <si>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</si>
  <si>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</si>
  <si>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</si>
  <si>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</si>
  <si>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</si>
  <si>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</si>
  <si>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</si>
  <si>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</si>
  <si>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</si>
  <si>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</si>
  <si>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</si>
  <si>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</si>
  <si>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</si>
  <si>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</si>
  <si>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</si>
  <si>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</si>
  <si>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</si>
  <si>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</si>
  <si>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</si>
  <si>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</si>
  <si>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</si>
  <si>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</si>
  <si>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</si>
  <si>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</si>
  <si>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</si>
  <si>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</si>
  <si>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</si>
  <si>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</si>
  <si>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</si>
  <si>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</si>
  <si>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</si>
  <si>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</si>
  <si>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</si>
  <si>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</si>
  <si>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</si>
  <si>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</si>
  <si>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</si>
  <si>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</si>
  <si>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</si>
  <si>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</si>
  <si>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</si>
  <si>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</si>
  <si>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</si>
  <si>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</si>
  <si>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</si>
  <si>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</si>
  <si>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</si>
  <si>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</si>
  <si>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25/08/20 - VENCIMENTO 01/09/20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</si>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</sst>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51454</v>
      </c>
      <c r="C7" s="10">
        <f>C8+C11</f>
        <v>69937</v>
      </c>
      <c r="D7" s="10">
        <f aca="true" t="shared" si="0" ref="D7:K7">D8+D11</f>
        <v>192046</v>
      </c>
      <c r="E7" s="10">
        <f t="shared" si="0"/>
        <v>180503</v>
      </c>
      <c r="F7" s="10">
        <f t="shared" si="0"/>
        <v>183330</v>
      </c>
      <c r="G7" s="10">
        <f t="shared" si="0"/>
        <v>91182</v>
      </c>
      <c r="H7" s="10">
        <f t="shared" si="0"/>
        <v>41447</v>
      </c>
      <c r="I7" s="10">
        <f t="shared" si="0"/>
        <v>80770</v>
      </c>
      <c r="J7" s="10">
        <f t="shared" si="0"/>
        <v>56938</v>
      </c>
      <c r="K7" s="10">
        <f t="shared" si="0"/>
        <v>139096</v>
      </c>
      <c r="L7" s="10">
        <f>SUM(B7:K7)</f>
        <v>1086703</v>
      </c>
      <c r="M7" s="11"/>
    </row>
    <row r="8" spans="1:13" ht="17.25" customHeight="1">
      <c r="A8" s="12" t="s">
        <v>18</v>
      </c>
      <c r="B8" s="13">
        <f>B9+B10</f>
        <v>3480</v>
      </c>
      <c r="C8" s="13">
        <f aca="true" t="shared" si="1" ref="C8:K8">C9+C10</f>
        <v>4824</v>
      </c>
      <c r="D8" s="13">
        <f t="shared" si="1"/>
        <v>12685</v>
      </c>
      <c r="E8" s="13">
        <f t="shared" si="1"/>
        <v>11580</v>
      </c>
      <c r="F8" s="13">
        <f t="shared" si="1"/>
        <v>10825</v>
      </c>
      <c r="G8" s="13">
        <f t="shared" si="1"/>
        <v>6244</v>
      </c>
      <c r="H8" s="13">
        <f t="shared" si="1"/>
        <v>2579</v>
      </c>
      <c r="I8" s="13">
        <f t="shared" si="1"/>
        <v>3645</v>
      </c>
      <c r="J8" s="13">
        <f t="shared" si="1"/>
        <v>3015</v>
      </c>
      <c r="K8" s="13">
        <f t="shared" si="1"/>
        <v>7872</v>
      </c>
      <c r="L8" s="13">
        <f>SUM(B8:K8)</f>
        <v>66749</v>
      </c>
      <c r="M8"/>
    </row>
    <row r="9" spans="1:13" ht="17.25" customHeight="1">
      <c r="A9" s="14" t="s">
        <v>19</v>
      </c>
      <c r="B9" s="15">
        <v>3480</v>
      </c>
      <c r="C9" s="15">
        <v>4824</v>
      </c>
      <c r="D9" s="15">
        <v>12685</v>
      </c>
      <c r="E9" s="15">
        <v>11580</v>
      </c>
      <c r="F9" s="15">
        <v>10825</v>
      </c>
      <c r="G9" s="15">
        <v>6244</v>
      </c>
      <c r="H9" s="15">
        <v>2579</v>
      </c>
      <c r="I9" s="15">
        <v>3645</v>
      </c>
      <c r="J9" s="15">
        <v>3015</v>
      </c>
      <c r="K9" s="15">
        <v>7872</v>
      </c>
      <c r="L9" s="13">
        <f>SUM(B9:K9)</f>
        <v>66749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47974</v>
      </c>
      <c r="C11" s="15">
        <v>65113</v>
      </c>
      <c r="D11" s="15">
        <v>179361</v>
      </c>
      <c r="E11" s="15">
        <v>168923</v>
      </c>
      <c r="F11" s="15">
        <v>172505</v>
      </c>
      <c r="G11" s="15">
        <v>84938</v>
      </c>
      <c r="H11" s="15">
        <v>38868</v>
      </c>
      <c r="I11" s="15">
        <v>77125</v>
      </c>
      <c r="J11" s="15">
        <v>53923</v>
      </c>
      <c r="K11" s="15">
        <v>131224</v>
      </c>
      <c r="L11" s="13">
        <f>SUM(B11:K11)</f>
        <v>1019954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1.597188578335616</v>
      </c>
      <c r="C15" s="22">
        <v>1.713536319959739</v>
      </c>
      <c r="D15" s="22">
        <v>1.75993089717091</v>
      </c>
      <c r="E15" s="22">
        <v>1.472205779945697</v>
      </c>
      <c r="F15" s="22">
        <v>1.575506068632641</v>
      </c>
      <c r="G15" s="22">
        <v>1.791184352293013</v>
      </c>
      <c r="H15" s="22">
        <v>1.782024422354773</v>
      </c>
      <c r="I15" s="22">
        <v>1.625477260624069</v>
      </c>
      <c r="J15" s="22">
        <v>1.823582190124926</v>
      </c>
      <c r="K15" s="22">
        <v>1.556980443162058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464792.54000000004</v>
      </c>
      <c r="C17" s="25">
        <f aca="true" t="shared" si="2" ref="C17:K17">C18+C19+C20+C21+C22+C23+C24</f>
        <v>365723.06999999995</v>
      </c>
      <c r="D17" s="25">
        <f t="shared" si="2"/>
        <v>1231086.5899999999</v>
      </c>
      <c r="E17" s="25">
        <f t="shared" si="2"/>
        <v>980128.0299999999</v>
      </c>
      <c r="F17" s="25">
        <f t="shared" si="2"/>
        <v>950757.8899999999</v>
      </c>
      <c r="G17" s="25">
        <f t="shared" si="2"/>
        <v>593522.37</v>
      </c>
      <c r="H17" s="25">
        <f t="shared" si="2"/>
        <v>294976.0399999999</v>
      </c>
      <c r="I17" s="25">
        <f t="shared" si="2"/>
        <v>428784.55</v>
      </c>
      <c r="J17" s="25">
        <f t="shared" si="2"/>
        <v>372514.16000000003</v>
      </c>
      <c r="K17" s="25">
        <f t="shared" si="2"/>
        <v>627175.66</v>
      </c>
      <c r="L17" s="25">
        <f>L18+L19+L20+L21+L22+L23+L24</f>
        <v>6309460.899999999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296184.66</v>
      </c>
      <c r="C18" s="33">
        <f t="shared" si="3"/>
        <v>216916.6</v>
      </c>
      <c r="D18" s="33">
        <f t="shared" si="3"/>
        <v>709379.51</v>
      </c>
      <c r="E18" s="33">
        <f t="shared" si="3"/>
        <v>674287.01</v>
      </c>
      <c r="F18" s="33">
        <f t="shared" si="3"/>
        <v>606235.64</v>
      </c>
      <c r="G18" s="33">
        <f t="shared" si="3"/>
        <v>331328.03</v>
      </c>
      <c r="H18" s="33">
        <f t="shared" si="3"/>
        <v>165937.21</v>
      </c>
      <c r="I18" s="33">
        <f t="shared" si="3"/>
        <v>268584.48</v>
      </c>
      <c r="J18" s="33">
        <f t="shared" si="3"/>
        <v>203860.82</v>
      </c>
      <c r="K18" s="33">
        <f t="shared" si="3"/>
        <v>406619.34</v>
      </c>
      <c r="L18" s="33">
        <f aca="true" t="shared" si="4" ref="L18:L24">SUM(B18:K18)</f>
        <v>3879333.3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176878.1</v>
      </c>
      <c r="C19" s="33">
        <f t="shared" si="5"/>
        <v>154777.87</v>
      </c>
      <c r="D19" s="33">
        <f t="shared" si="5"/>
        <v>539079.41</v>
      </c>
      <c r="E19" s="33">
        <f t="shared" si="5"/>
        <v>318402.22</v>
      </c>
      <c r="F19" s="33">
        <f t="shared" si="5"/>
        <v>348892.29</v>
      </c>
      <c r="G19" s="33">
        <f t="shared" si="5"/>
        <v>262141.55</v>
      </c>
      <c r="H19" s="33">
        <f t="shared" si="5"/>
        <v>129766.95</v>
      </c>
      <c r="I19" s="33">
        <f t="shared" si="5"/>
        <v>167993.48</v>
      </c>
      <c r="J19" s="33">
        <f t="shared" si="5"/>
        <v>167896.14</v>
      </c>
      <c r="K19" s="33">
        <f t="shared" si="5"/>
        <v>226479.02</v>
      </c>
      <c r="L19" s="33">
        <f t="shared" si="4"/>
        <v>2492307.0300000003</v>
      </c>
      <c r="M19"/>
    </row>
    <row r="20" spans="1:13" ht="17.25" customHeight="1">
      <c r="A20" s="27" t="s">
        <v>26</v>
      </c>
      <c r="B20" s="33">
        <v>1753.78</v>
      </c>
      <c r="C20" s="33">
        <v>4749.16</v>
      </c>
      <c r="D20" s="33">
        <v>18321.07</v>
      </c>
      <c r="E20" s="33">
        <v>16240.44</v>
      </c>
      <c r="F20" s="33">
        <v>23430.26</v>
      </c>
      <c r="G20" s="33">
        <v>15785.44</v>
      </c>
      <c r="H20" s="33">
        <v>6895.17</v>
      </c>
      <c r="I20" s="33">
        <v>4537.15</v>
      </c>
      <c r="J20" s="33">
        <v>8947.08</v>
      </c>
      <c r="K20" s="33">
        <v>13501.16</v>
      </c>
      <c r="L20" s="33">
        <f t="shared" si="4"/>
        <v>114160.70999999999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9267.019999999999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-232.26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-232.26</v>
      </c>
      <c r="M23"/>
    </row>
    <row r="24" spans="1:13" ht="17.25" customHeight="1">
      <c r="A24" s="27" t="s">
        <v>74</v>
      </c>
      <c r="B24" s="33">
        <v>-11115.6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-15732.65</v>
      </c>
      <c r="H24" s="33">
        <v>-8947.15</v>
      </c>
      <c r="I24" s="33">
        <v>-12330.56</v>
      </c>
      <c r="J24" s="33">
        <v>-10837.6</v>
      </c>
      <c r="K24" s="33">
        <v>-19423.86</v>
      </c>
      <c r="L24" s="33">
        <f t="shared" si="4"/>
        <v>-185374.90000000002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-54283.84</v>
      </c>
      <c r="C27" s="33">
        <f t="shared" si="6"/>
        <v>-21225.6</v>
      </c>
      <c r="D27" s="33">
        <f t="shared" si="6"/>
        <v>-55814</v>
      </c>
      <c r="E27" s="33">
        <f t="shared" si="6"/>
        <v>-59840.7</v>
      </c>
      <c r="F27" s="33">
        <f t="shared" si="6"/>
        <v>-47630</v>
      </c>
      <c r="G27" s="33">
        <f t="shared" si="6"/>
        <v>348492.70000000007</v>
      </c>
      <c r="H27" s="33">
        <f t="shared" si="6"/>
        <v>-26624.1</v>
      </c>
      <c r="I27" s="33">
        <f t="shared" si="6"/>
        <v>-34858.229999999996</v>
      </c>
      <c r="J27" s="33">
        <f t="shared" si="6"/>
        <v>-13266</v>
      </c>
      <c r="K27" s="33">
        <f t="shared" si="6"/>
        <v>-35310.8</v>
      </c>
      <c r="L27" s="33">
        <f aca="true" t="shared" si="7" ref="L27:L33">SUM(B27:K27)</f>
        <v>-360.5699999999488</v>
      </c>
      <c r="M27"/>
    </row>
    <row r="28" spans="1:13" ht="18.75" customHeight="1">
      <c r="A28" s="27" t="s">
        <v>30</v>
      </c>
      <c r="B28" s="33">
        <f>B29+B30+B31+B32</f>
        <v>-15312</v>
      </c>
      <c r="C28" s="33">
        <f aca="true" t="shared" si="8" ref="C28:K28">C29+C30+C31+C32</f>
        <v>-21225.6</v>
      </c>
      <c r="D28" s="33">
        <f t="shared" si="8"/>
        <v>-55814</v>
      </c>
      <c r="E28" s="33">
        <f t="shared" si="8"/>
        <v>-50952</v>
      </c>
      <c r="F28" s="33">
        <f t="shared" si="8"/>
        <v>-47630</v>
      </c>
      <c r="G28" s="33">
        <f t="shared" si="8"/>
        <v>-27473.6</v>
      </c>
      <c r="H28" s="33">
        <f t="shared" si="8"/>
        <v>-11347.6</v>
      </c>
      <c r="I28" s="33">
        <f t="shared" si="8"/>
        <v>-34858.229999999996</v>
      </c>
      <c r="J28" s="33">
        <f t="shared" si="8"/>
        <v>-13266</v>
      </c>
      <c r="K28" s="33">
        <f t="shared" si="8"/>
        <v>-34636.8</v>
      </c>
      <c r="L28" s="33">
        <f t="shared" si="7"/>
        <v>-312515.83</v>
      </c>
      <c r="M28"/>
    </row>
    <row r="29" spans="1:13" s="36" customFormat="1" ht="18.75" customHeight="1">
      <c r="A29" s="34" t="s">
        <v>58</v>
      </c>
      <c r="B29" s="33">
        <f>-ROUND((B9)*$E$3,2)</f>
        <v>-15312</v>
      </c>
      <c r="C29" s="33">
        <f aca="true" t="shared" si="9" ref="C29:K29">-ROUND((C9)*$E$3,2)</f>
        <v>-21225.6</v>
      </c>
      <c r="D29" s="33">
        <f t="shared" si="9"/>
        <v>-55814</v>
      </c>
      <c r="E29" s="33">
        <f t="shared" si="9"/>
        <v>-50952</v>
      </c>
      <c r="F29" s="33">
        <f t="shared" si="9"/>
        <v>-47630</v>
      </c>
      <c r="G29" s="33">
        <f t="shared" si="9"/>
        <v>-27473.6</v>
      </c>
      <c r="H29" s="33">
        <f t="shared" si="9"/>
        <v>-11347.6</v>
      </c>
      <c r="I29" s="33">
        <f t="shared" si="9"/>
        <v>-16038</v>
      </c>
      <c r="J29" s="33">
        <f t="shared" si="9"/>
        <v>-13266</v>
      </c>
      <c r="K29" s="33">
        <f t="shared" si="9"/>
        <v>-34636.8</v>
      </c>
      <c r="L29" s="33">
        <f t="shared" si="7"/>
        <v>-293695.60000000003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-18820.23</v>
      </c>
      <c r="J32" s="17">
        <v>0</v>
      </c>
      <c r="K32" s="17">
        <v>0</v>
      </c>
      <c r="L32" s="33">
        <f t="shared" si="7"/>
        <v>-18820.23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375966.30000000005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-674</v>
      </c>
      <c r="L33" s="33">
        <f t="shared" si="7"/>
        <v>312155.26000000007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33">
        <v>-33.7</v>
      </c>
      <c r="H41" s="17">
        <v>0</v>
      </c>
      <c r="I41" s="17">
        <v>0</v>
      </c>
      <c r="J41" s="17">
        <v>0</v>
      </c>
      <c r="K41" s="33">
        <v>-674</v>
      </c>
      <c r="L41" s="33">
        <f t="shared" si="11"/>
        <v>-707.7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3">
        <v>809000</v>
      </c>
      <c r="H42" s="17">
        <v>0</v>
      </c>
      <c r="I42" s="17">
        <v>0</v>
      </c>
      <c r="J42" s="17">
        <v>0</v>
      </c>
      <c r="K42" s="17">
        <v>0</v>
      </c>
      <c r="L42" s="33">
        <f>SUM(B42:K42)</f>
        <v>809000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-433000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410508.70000000007</v>
      </c>
      <c r="C48" s="41">
        <f aca="true" t="shared" si="12" ref="C48:K48">IF(C17+C27+C40+C49&lt;0,0,C17+C27+C49)</f>
        <v>344497.47</v>
      </c>
      <c r="D48" s="41">
        <f t="shared" si="12"/>
        <v>1175272.5899999999</v>
      </c>
      <c r="E48" s="41">
        <f t="shared" si="12"/>
        <v>920287.33</v>
      </c>
      <c r="F48" s="41">
        <f t="shared" si="12"/>
        <v>903127.8899999999</v>
      </c>
      <c r="G48" s="41">
        <f t="shared" si="12"/>
        <v>942015.0700000001</v>
      </c>
      <c r="H48" s="41">
        <f t="shared" si="12"/>
        <v>268351.93999999994</v>
      </c>
      <c r="I48" s="41">
        <f t="shared" si="12"/>
        <v>393926.32</v>
      </c>
      <c r="J48" s="41">
        <f t="shared" si="12"/>
        <v>359248.16000000003</v>
      </c>
      <c r="K48" s="41">
        <f t="shared" si="12"/>
        <v>591864.86</v>
      </c>
      <c r="L48" s="42">
        <f>SUM(B48:K48)</f>
        <v>6309100.330000001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410508.7</v>
      </c>
      <c r="C54" s="41">
        <f aca="true" t="shared" si="14" ref="C54:J54">SUM(C55:C66)</f>
        <v>344497.47</v>
      </c>
      <c r="D54" s="41">
        <f t="shared" si="14"/>
        <v>1175272.6</v>
      </c>
      <c r="E54" s="41">
        <f t="shared" si="14"/>
        <v>920287.33</v>
      </c>
      <c r="F54" s="41">
        <f t="shared" si="14"/>
        <v>903127.9</v>
      </c>
      <c r="G54" s="41">
        <f t="shared" si="14"/>
        <v>942015.08</v>
      </c>
      <c r="H54" s="41">
        <f t="shared" si="14"/>
        <v>268351.94</v>
      </c>
      <c r="I54" s="41">
        <f>SUM(I55:I69)</f>
        <v>393926.32</v>
      </c>
      <c r="J54" s="41">
        <f t="shared" si="14"/>
        <v>359248.16000000003</v>
      </c>
      <c r="K54" s="41">
        <f>SUM(K55:K68)</f>
        <v>591864.85</v>
      </c>
      <c r="L54" s="46">
        <f>SUM(B54:K54)</f>
        <v>6309100.350000001</v>
      </c>
      <c r="M54" s="40"/>
    </row>
    <row r="55" spans="1:13" ht="18.75" customHeight="1">
      <c r="A55" s="47" t="s">
        <v>51</v>
      </c>
      <c r="B55" s="48">
        <v>410508.7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410508.7</v>
      </c>
      <c r="M55" s="40"/>
    </row>
    <row r="56" spans="1:12" ht="18.75" customHeight="1">
      <c r="A56" s="47" t="s">
        <v>61</v>
      </c>
      <c r="B56" s="17">
        <v>0</v>
      </c>
      <c r="C56" s="48">
        <v>300815.19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300815.19</v>
      </c>
    </row>
    <row r="57" spans="1:12" ht="18.75" customHeight="1">
      <c r="A57" s="47" t="s">
        <v>62</v>
      </c>
      <c r="B57" s="17">
        <v>0</v>
      </c>
      <c r="C57" s="48">
        <v>43682.28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43682.28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1175272.6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1175272.6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920287.33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920287.33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903127.9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903127.9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942015.08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942015.08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268351.94</v>
      </c>
      <c r="I62" s="17">
        <v>0</v>
      </c>
      <c r="J62" s="17">
        <v>0</v>
      </c>
      <c r="K62" s="17">
        <v>0</v>
      </c>
      <c r="L62" s="46">
        <f t="shared" si="15"/>
        <v>268351.94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359248.16000000003</v>
      </c>
      <c r="K64" s="17">
        <v>0</v>
      </c>
      <c r="L64" s="46">
        <f t="shared" si="15"/>
        <v>359248.16000000003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368376.68</v>
      </c>
      <c r="L65" s="46">
        <f t="shared" si="15"/>
        <v>368376.68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223488.17</v>
      </c>
      <c r="L66" s="46">
        <f t="shared" si="15"/>
        <v>223488.17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393926.32</v>
      </c>
      <c r="J69" s="52">
        <v>0</v>
      </c>
      <c r="K69" s="52">
        <v>0</v>
      </c>
      <c r="L69" s="51">
        <f>SUM(B69:K69)</f>
        <v>393926.32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:11" ht="14.25">
      <c r="A72" s="61"/>
      <c r="J72"/>
      <c r="K72"/>
    </row>
    <row r="73" spans="1:11" ht="14.25">
      <c r="A73" s="61"/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2020-08-31T17:38:43Z</dcterms:modified>
  <cp:category/>
  <cp:version/>
  <cp:contentType/>
  <cp:contentStatus/>
</cp:coreProperties>
</file>