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<sst xmlns="http://schemas.openxmlformats.org/spreadsheetml/2006/main" count="79" uniqueCount="78">
  <si>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</si>
  <si>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</si>
  <si>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</si>
  <si>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</si>
  <si>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</si>
  <si>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</si>
  <si>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</si>
  <si>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</si>
  <si>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</si>
  <si>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</si>
  <si>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</si>
  <si>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</si>
  <si>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</si>
  <si>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</si>
  <si>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</si>
  <si>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</si>
  <si>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</si>
  <si>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</si>
  <si>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</si>
  <si>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</si>
  <si>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</si>
  <si>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</si>
  <si>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</si>
  <si>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</si>
  <si>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</si>
  <si>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</si>
  <si>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</si>
  <si>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</si>
  <si>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</si>
  <si>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</si>
  <si>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</si>
  <si>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</si>
  <si>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</si>
  <si>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</si>
  <si>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</si>
  <si>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</si>
  <si>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</si>
  <si>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</si>
  <si>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</si>
  <si>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</si>
  <si>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</si>
  <si>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</si>
  <si>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</si>
  <si>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</si>
  <si>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</si>
  <si>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</si>
  <si>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</si>
  <si>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</si>
  <si>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</si>
  <si>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</si>
  <si>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</si>
  <si>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</si>
  <si>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</si>
  <si>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</si>
  <si>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</si>
  <si>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</si>
  <si>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</si>
  <si>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</si>
  <si>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</si>
  <si>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</si>
  <si>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</si>
  <si>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</si>
  <si>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</si>
  <si>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</si>
  <si>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</si>
  <si>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</si>
  <si>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</si>
  <si>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</si>
  <si>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</si>
  <si>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</si>
  <si>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</si>
  <si>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</si>
  <si>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</si>
  <si>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</si>
  <si>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</si>
  <si>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</si>
  <si>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23/08/20 - VENCIMENTO 28/08/20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</si>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</sst>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33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12444</v>
      </c>
      <c r="C7" s="10">
        <f>C8+C11</f>
        <v>18141</v>
      </c>
      <c r="D7" s="10">
        <f aca="true" t="shared" si="0" ref="D7:K7">D8+D11</f>
        <v>50208</v>
      </c>
      <c r="E7" s="10">
        <f t="shared" si="0"/>
        <v>56959</v>
      </c>
      <c r="F7" s="10">
        <f t="shared" si="0"/>
        <v>56425</v>
      </c>
      <c r="G7" s="10">
        <f t="shared" si="0"/>
        <v>22266</v>
      </c>
      <c r="H7" s="10">
        <f t="shared" si="0"/>
        <v>10868</v>
      </c>
      <c r="I7" s="10">
        <f t="shared" si="0"/>
        <v>23926</v>
      </c>
      <c r="J7" s="10">
        <f t="shared" si="0"/>
        <v>13097</v>
      </c>
      <c r="K7" s="10">
        <f t="shared" si="0"/>
        <v>42725</v>
      </c>
      <c r="L7" s="10">
        <f>SUM(B7:K7)</f>
        <v>307059</v>
      </c>
      <c r="M7" s="11"/>
    </row>
    <row r="8" spans="1:13" ht="17.25" customHeight="1">
      <c r="A8" s="12" t="s">
        <v>18</v>
      </c>
      <c r="B8" s="13">
        <f>B9+B10</f>
        <v>1262</v>
      </c>
      <c r="C8" s="13">
        <f aca="true" t="shared" si="1" ref="C8:K8">C9+C10</f>
        <v>1645</v>
      </c>
      <c r="D8" s="13">
        <f t="shared" si="1"/>
        <v>4586</v>
      </c>
      <c r="E8" s="13">
        <f t="shared" si="1"/>
        <v>5196</v>
      </c>
      <c r="F8" s="13">
        <f t="shared" si="1"/>
        <v>5430</v>
      </c>
      <c r="G8" s="13">
        <f t="shared" si="1"/>
        <v>1880</v>
      </c>
      <c r="H8" s="13">
        <f t="shared" si="1"/>
        <v>800</v>
      </c>
      <c r="I8" s="13">
        <f t="shared" si="1"/>
        <v>1315</v>
      </c>
      <c r="J8" s="13">
        <f t="shared" si="1"/>
        <v>688</v>
      </c>
      <c r="K8" s="13">
        <f t="shared" si="1"/>
        <v>2684</v>
      </c>
      <c r="L8" s="13">
        <f>SUM(B8:K8)</f>
        <v>25486</v>
      </c>
      <c r="M8"/>
    </row>
    <row r="9" spans="1:13" ht="17.25" customHeight="1">
      <c r="A9" s="14" t="s">
        <v>19</v>
      </c>
      <c r="B9" s="15">
        <v>1262</v>
      </c>
      <c r="C9" s="15">
        <v>1645</v>
      </c>
      <c r="D9" s="15">
        <v>4586</v>
      </c>
      <c r="E9" s="15">
        <v>5196</v>
      </c>
      <c r="F9" s="15">
        <v>5430</v>
      </c>
      <c r="G9" s="15">
        <v>1880</v>
      </c>
      <c r="H9" s="15">
        <v>800</v>
      </c>
      <c r="I9" s="15">
        <v>1315</v>
      </c>
      <c r="J9" s="15">
        <v>688</v>
      </c>
      <c r="K9" s="15">
        <v>2684</v>
      </c>
      <c r="L9" s="13">
        <f>SUM(B9:K9)</f>
        <v>25486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11182</v>
      </c>
      <c r="C11" s="15">
        <v>16496</v>
      </c>
      <c r="D11" s="15">
        <v>45622</v>
      </c>
      <c r="E11" s="15">
        <v>51763</v>
      </c>
      <c r="F11" s="15">
        <v>50995</v>
      </c>
      <c r="G11" s="15">
        <v>20386</v>
      </c>
      <c r="H11" s="15">
        <v>10068</v>
      </c>
      <c r="I11" s="15">
        <v>22611</v>
      </c>
      <c r="J11" s="15">
        <v>12409</v>
      </c>
      <c r="K11" s="15">
        <v>40041</v>
      </c>
      <c r="L11" s="13">
        <f>SUM(B11:K11)</f>
        <v>281573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1.476117433490132</v>
      </c>
      <c r="C15" s="22">
        <v>1.939820533336681</v>
      </c>
      <c r="D15" s="22">
        <v>2.050008843958678</v>
      </c>
      <c r="E15" s="22">
        <v>1.69093864504662</v>
      </c>
      <c r="F15" s="22">
        <v>1.761585172635277</v>
      </c>
      <c r="G15" s="22">
        <v>1.815764580663583</v>
      </c>
      <c r="H15" s="22">
        <v>2.059599352407793</v>
      </c>
      <c r="I15" s="22">
        <v>1.643194204569302</v>
      </c>
      <c r="J15" s="22">
        <v>1.995541060813588</v>
      </c>
      <c r="K15" s="22">
        <v>1.637144256634528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99146.23999999999</v>
      </c>
      <c r="C17" s="25">
        <f aca="true" t="shared" si="2" ref="C17:K17">C18+C19+C20+C21+C22+C23+C24</f>
        <v>101861.81</v>
      </c>
      <c r="D17" s="25">
        <f t="shared" si="2"/>
        <v>354327.77999999997</v>
      </c>
      <c r="E17" s="25">
        <f t="shared" si="2"/>
        <v>341420.79</v>
      </c>
      <c r="F17" s="25">
        <f t="shared" si="2"/>
        <v>314292.48</v>
      </c>
      <c r="G17" s="25">
        <f t="shared" si="2"/>
        <v>136605.37</v>
      </c>
      <c r="H17" s="25">
        <f t="shared" si="2"/>
        <v>86860.57</v>
      </c>
      <c r="I17" s="25">
        <f t="shared" si="2"/>
        <v>122697.12000000002</v>
      </c>
      <c r="J17" s="25">
        <f t="shared" si="2"/>
        <v>90901.55</v>
      </c>
      <c r="K17" s="25">
        <f t="shared" si="2"/>
        <v>192875.18</v>
      </c>
      <c r="L17" s="25">
        <f>L18+L19+L20+L21+L22+L23+L24</f>
        <v>1840988.8900000001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71631.4</v>
      </c>
      <c r="C18" s="33">
        <f t="shared" si="3"/>
        <v>56266.13</v>
      </c>
      <c r="D18" s="33">
        <f t="shared" si="3"/>
        <v>185458.31</v>
      </c>
      <c r="E18" s="33">
        <f t="shared" si="3"/>
        <v>212776.04</v>
      </c>
      <c r="F18" s="33">
        <f t="shared" si="3"/>
        <v>186586.19</v>
      </c>
      <c r="G18" s="33">
        <f t="shared" si="3"/>
        <v>80907.96</v>
      </c>
      <c r="H18" s="33">
        <f t="shared" si="3"/>
        <v>43511.12</v>
      </c>
      <c r="I18" s="33">
        <f t="shared" si="3"/>
        <v>79561.13</v>
      </c>
      <c r="J18" s="33">
        <f t="shared" si="3"/>
        <v>46892.5</v>
      </c>
      <c r="K18" s="33">
        <f t="shared" si="3"/>
        <v>124897.99</v>
      </c>
      <c r="L18" s="33">
        <f aca="true" t="shared" si="4" ref="L18:L24">SUM(B18:K18)</f>
        <v>1088488.77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34104.96</v>
      </c>
      <c r="C19" s="33">
        <f t="shared" si="5"/>
        <v>52880.06</v>
      </c>
      <c r="D19" s="33">
        <f t="shared" si="5"/>
        <v>194732.87</v>
      </c>
      <c r="E19" s="33">
        <f t="shared" si="5"/>
        <v>147015.19</v>
      </c>
      <c r="F19" s="33">
        <f t="shared" si="5"/>
        <v>142101.28</v>
      </c>
      <c r="G19" s="33">
        <f t="shared" si="5"/>
        <v>66001.85</v>
      </c>
      <c r="H19" s="33">
        <f t="shared" si="5"/>
        <v>46104.35</v>
      </c>
      <c r="I19" s="33">
        <f t="shared" si="5"/>
        <v>51173.26</v>
      </c>
      <c r="J19" s="33">
        <f t="shared" si="5"/>
        <v>46683.41</v>
      </c>
      <c r="K19" s="33">
        <f t="shared" si="5"/>
        <v>79578.04</v>
      </c>
      <c r="L19" s="33">
        <f t="shared" si="4"/>
        <v>860375.27</v>
      </c>
      <c r="M19"/>
    </row>
    <row r="20" spans="1:13" ht="17.25" customHeight="1">
      <c r="A20" s="27" t="s">
        <v>26</v>
      </c>
      <c r="B20" s="33">
        <v>508.84</v>
      </c>
      <c r="C20" s="33">
        <v>3434.66</v>
      </c>
      <c r="D20" s="33">
        <v>12477.72</v>
      </c>
      <c r="E20" s="33">
        <v>10431.2</v>
      </c>
      <c r="F20" s="33">
        <v>13521.63</v>
      </c>
      <c r="G20" s="33">
        <v>4853.06</v>
      </c>
      <c r="H20" s="33">
        <v>4868.39</v>
      </c>
      <c r="I20" s="33">
        <v>4282.73</v>
      </c>
      <c r="J20" s="33">
        <v>5512.42</v>
      </c>
      <c r="K20" s="33">
        <v>7674.99</v>
      </c>
      <c r="L20" s="33">
        <f t="shared" si="4"/>
        <v>67565.64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-330.48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-330.48</v>
      </c>
      <c r="M23"/>
    </row>
    <row r="24" spans="1:13" ht="17.25" customHeight="1">
      <c r="A24" s="27" t="s">
        <v>74</v>
      </c>
      <c r="B24" s="33">
        <v>-8422.82</v>
      </c>
      <c r="C24" s="33">
        <v>-10719.04</v>
      </c>
      <c r="D24" s="33">
        <v>-38341.12</v>
      </c>
      <c r="E24" s="33">
        <v>-28801.64</v>
      </c>
      <c r="F24" s="33">
        <v>-28910</v>
      </c>
      <c r="G24" s="33">
        <v>-15157.5</v>
      </c>
      <c r="H24" s="33">
        <v>-8947.15</v>
      </c>
      <c r="I24" s="33">
        <v>-12320</v>
      </c>
      <c r="J24" s="33">
        <v>-10834.5</v>
      </c>
      <c r="K24" s="33">
        <v>-19275.84</v>
      </c>
      <c r="L24" s="33">
        <f t="shared" si="4"/>
        <v>-181729.61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-44524.64</v>
      </c>
      <c r="C27" s="33">
        <f t="shared" si="6"/>
        <v>-7238</v>
      </c>
      <c r="D27" s="33">
        <f t="shared" si="6"/>
        <v>-20178.4</v>
      </c>
      <c r="E27" s="33">
        <f t="shared" si="6"/>
        <v>-31751.100000000002</v>
      </c>
      <c r="F27" s="33">
        <f t="shared" si="6"/>
        <v>-23892</v>
      </c>
      <c r="G27" s="33">
        <f t="shared" si="6"/>
        <v>-8272</v>
      </c>
      <c r="H27" s="33">
        <f t="shared" si="6"/>
        <v>-18796.5</v>
      </c>
      <c r="I27" s="33">
        <f t="shared" si="6"/>
        <v>-5786</v>
      </c>
      <c r="J27" s="33">
        <f t="shared" si="6"/>
        <v>-3027.2</v>
      </c>
      <c r="K27" s="33">
        <f t="shared" si="6"/>
        <v>-11809.6</v>
      </c>
      <c r="L27" s="33">
        <f aca="true" t="shared" si="7" ref="L27:L33">SUM(B27:K27)</f>
        <v>-175275.44000000003</v>
      </c>
      <c r="M27"/>
    </row>
    <row r="28" spans="1:13" ht="18.75" customHeight="1">
      <c r="A28" s="27" t="s">
        <v>30</v>
      </c>
      <c r="B28" s="33">
        <f>B29+B30+B31+B32</f>
        <v>-5552.8</v>
      </c>
      <c r="C28" s="33">
        <f aca="true" t="shared" si="8" ref="C28:K28">C29+C30+C31+C32</f>
        <v>-7238</v>
      </c>
      <c r="D28" s="33">
        <f t="shared" si="8"/>
        <v>-20178.4</v>
      </c>
      <c r="E28" s="33">
        <f t="shared" si="8"/>
        <v>-22862.4</v>
      </c>
      <c r="F28" s="33">
        <f t="shared" si="8"/>
        <v>-23892</v>
      </c>
      <c r="G28" s="33">
        <f t="shared" si="8"/>
        <v>-8272</v>
      </c>
      <c r="H28" s="33">
        <f t="shared" si="8"/>
        <v>-3520</v>
      </c>
      <c r="I28" s="33">
        <f t="shared" si="8"/>
        <v>-5786</v>
      </c>
      <c r="J28" s="33">
        <f t="shared" si="8"/>
        <v>-3027.2</v>
      </c>
      <c r="K28" s="33">
        <f t="shared" si="8"/>
        <v>-11809.6</v>
      </c>
      <c r="L28" s="33">
        <f t="shared" si="7"/>
        <v>-112138.40000000001</v>
      </c>
      <c r="M28"/>
    </row>
    <row r="29" spans="1:13" s="36" customFormat="1" ht="18.75" customHeight="1">
      <c r="A29" s="34" t="s">
        <v>58</v>
      </c>
      <c r="B29" s="33">
        <f>-ROUND((B9)*$E$3,2)</f>
        <v>-5552.8</v>
      </c>
      <c r="C29" s="33">
        <f aca="true" t="shared" si="9" ref="C29:K29">-ROUND((C9)*$E$3,2)</f>
        <v>-7238</v>
      </c>
      <c r="D29" s="33">
        <f t="shared" si="9"/>
        <v>-20178.4</v>
      </c>
      <c r="E29" s="33">
        <f t="shared" si="9"/>
        <v>-22862.4</v>
      </c>
      <c r="F29" s="33">
        <f t="shared" si="9"/>
        <v>-23892</v>
      </c>
      <c r="G29" s="33">
        <f t="shared" si="9"/>
        <v>-8272</v>
      </c>
      <c r="H29" s="33">
        <f t="shared" si="9"/>
        <v>-3520</v>
      </c>
      <c r="I29" s="33">
        <f t="shared" si="9"/>
        <v>-5786</v>
      </c>
      <c r="J29" s="33">
        <f t="shared" si="9"/>
        <v>-3027.2</v>
      </c>
      <c r="K29" s="33">
        <f t="shared" si="9"/>
        <v>-11809.6</v>
      </c>
      <c r="L29" s="33">
        <f t="shared" si="7"/>
        <v>-112138.40000000001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54621.59999999999</v>
      </c>
      <c r="C48" s="41">
        <f aca="true" t="shared" si="12" ref="C48:K48">IF(C17+C27+C40+C49&lt;0,0,C17+C27+C49)</f>
        <v>94623.81</v>
      </c>
      <c r="D48" s="41">
        <f t="shared" si="12"/>
        <v>334149.37999999995</v>
      </c>
      <c r="E48" s="41">
        <f t="shared" si="12"/>
        <v>309669.69</v>
      </c>
      <c r="F48" s="41">
        <f t="shared" si="12"/>
        <v>290400.48</v>
      </c>
      <c r="G48" s="41">
        <f t="shared" si="12"/>
        <v>128333.37</v>
      </c>
      <c r="H48" s="41">
        <f t="shared" si="12"/>
        <v>68064.07</v>
      </c>
      <c r="I48" s="41">
        <f t="shared" si="12"/>
        <v>116911.12000000002</v>
      </c>
      <c r="J48" s="41">
        <f t="shared" si="12"/>
        <v>87874.35</v>
      </c>
      <c r="K48" s="41">
        <f t="shared" si="12"/>
        <v>181065.58</v>
      </c>
      <c r="L48" s="42">
        <f>SUM(B48:K48)</f>
        <v>1665713.4500000004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54621.59</v>
      </c>
      <c r="C54" s="41">
        <f aca="true" t="shared" si="14" ref="C54:J54">SUM(C55:C66)</f>
        <v>94623.8</v>
      </c>
      <c r="D54" s="41">
        <f t="shared" si="14"/>
        <v>334149.38</v>
      </c>
      <c r="E54" s="41">
        <f t="shared" si="14"/>
        <v>309669.7</v>
      </c>
      <c r="F54" s="41">
        <f t="shared" si="14"/>
        <v>290400.48</v>
      </c>
      <c r="G54" s="41">
        <f t="shared" si="14"/>
        <v>128333.38</v>
      </c>
      <c r="H54" s="41">
        <f t="shared" si="14"/>
        <v>68064.09</v>
      </c>
      <c r="I54" s="41">
        <f>SUM(I55:I69)</f>
        <v>116911.12000000002</v>
      </c>
      <c r="J54" s="41">
        <f t="shared" si="14"/>
        <v>87874.35</v>
      </c>
      <c r="K54" s="41">
        <f>SUM(K55:K68)</f>
        <v>181065.58</v>
      </c>
      <c r="L54" s="46">
        <f>SUM(B54:K54)</f>
        <v>1665713.4700000004</v>
      </c>
      <c r="M54" s="40"/>
    </row>
    <row r="55" spans="1:13" ht="18.75" customHeight="1">
      <c r="A55" s="47" t="s">
        <v>51</v>
      </c>
      <c r="B55" s="48">
        <v>54621.59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54621.59</v>
      </c>
      <c r="M55" s="40"/>
    </row>
    <row r="56" spans="1:12" ht="18.75" customHeight="1">
      <c r="A56" s="47" t="s">
        <v>61</v>
      </c>
      <c r="B56" s="17">
        <v>0</v>
      </c>
      <c r="C56" s="48">
        <v>82549.8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82549.8</v>
      </c>
    </row>
    <row r="57" spans="1:12" ht="18.75" customHeight="1">
      <c r="A57" s="47" t="s">
        <v>62</v>
      </c>
      <c r="B57" s="17">
        <v>0</v>
      </c>
      <c r="C57" s="48">
        <v>12074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12074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334149.38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334149.38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309669.7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309669.7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290400.48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290400.48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128333.38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128333.38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68064.09</v>
      </c>
      <c r="I62" s="17">
        <v>0</v>
      </c>
      <c r="J62" s="17">
        <v>0</v>
      </c>
      <c r="K62" s="17">
        <v>0</v>
      </c>
      <c r="L62" s="46">
        <f t="shared" si="15"/>
        <v>68064.09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87874.35</v>
      </c>
      <c r="K64" s="17">
        <v>0</v>
      </c>
      <c r="L64" s="46">
        <f t="shared" si="15"/>
        <v>87874.35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74961.15</v>
      </c>
      <c r="L65" s="46">
        <f t="shared" si="15"/>
        <v>74961.15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106104.43</v>
      </c>
      <c r="L66" s="46">
        <f t="shared" si="15"/>
        <v>106104.43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62">
        <v>116911.12000000002</v>
      </c>
      <c r="J69" s="54">
        <v>0</v>
      </c>
      <c r="K69" s="54">
        <v>0</v>
      </c>
      <c r="L69" s="51">
        <f>SUM(B69:K69)</f>
        <v>116911.12000000002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2020-08-28T11:54:08Z</dcterms:modified>
  <cp:category/>
  <cp:version/>
  <cp:contentType/>
  <cp:contentStatus/>
</cp:coreProperties>
</file>