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<sst xmlns="http://schemas.openxmlformats.org/spreadsheetml/2006/main" count="79" uniqueCount="78">
  <si>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</si>
  <si>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</si>
  <si>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</si>
  <si>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</si>
  <si>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</si>
  <si>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</si>
  <si>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</si>
  <si>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</si>
  <si>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</si>
  <si>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</si>
  <si>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</si>
  <si>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</si>
  <si>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</si>
  <si>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</si>
  <si>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</si>
  <si>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</si>
  <si>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</si>
  <si>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</si>
  <si>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</si>
  <si>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</si>
  <si>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</si>
  <si>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</si>
  <si>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</si>
  <si>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</si>
  <si>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</si>
  <si>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</si>
  <si>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</si>
  <si>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</si>
  <si>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</si>
  <si>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</si>
  <si>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</si>
  <si>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</si>
  <si>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</si>
  <si>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</si>
  <si>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</si>
  <si>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</si>
  <si>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</si>
  <si>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</si>
  <si>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</si>
  <si>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</si>
  <si>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</si>
  <si>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</si>
  <si>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</si>
  <si>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</si>
  <si>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</si>
  <si>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</si>
  <si>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</si>
  <si>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</si>
  <si>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</si>
  <si>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</si>
  <si>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</si>
  <si>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</si>
  <si>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</si>
  <si>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</si>
  <si>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</si>
  <si>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</si>
  <si>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</si>
  <si>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</si>
  <si>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</si>
  <si>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</si>
  <si>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</si>
  <si>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</si>
  <si>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</si>
  <si>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</si>
  <si>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</si>
  <si>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</si>
  <si>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</si>
  <si>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</si>
  <si>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</si>
  <si>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</si>
  <si>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</si>
  <si>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</si>
  <si>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</si>
  <si>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</si>
  <si>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</si>
  <si>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</si>
  <si>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21/08/20 - VENCIMENTO 28/08/20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</si>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</sst>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41314</v>
      </c>
      <c r="C7" s="10">
        <f>C8+C11</f>
        <v>59677</v>
      </c>
      <c r="D7" s="10">
        <f aca="true" t="shared" si="0" ref="D7:K7">D8+D11</f>
        <v>163567</v>
      </c>
      <c r="E7" s="10">
        <f t="shared" si="0"/>
        <v>152024</v>
      </c>
      <c r="F7" s="10">
        <f t="shared" si="0"/>
        <v>158004</v>
      </c>
      <c r="G7" s="10">
        <f t="shared" si="0"/>
        <v>77982</v>
      </c>
      <c r="H7" s="10">
        <f t="shared" si="0"/>
        <v>35982</v>
      </c>
      <c r="I7" s="10">
        <f t="shared" si="0"/>
        <v>74435</v>
      </c>
      <c r="J7" s="10">
        <f t="shared" si="0"/>
        <v>50724</v>
      </c>
      <c r="K7" s="10">
        <f t="shared" si="0"/>
        <v>126221</v>
      </c>
      <c r="L7" s="10">
        <f>SUM(B7:K7)</f>
        <v>939930</v>
      </c>
      <c r="M7" s="11"/>
    </row>
    <row r="8" spans="1:13" ht="17.25" customHeight="1">
      <c r="A8" s="12" t="s">
        <v>18</v>
      </c>
      <c r="B8" s="13">
        <f>B9+B10</f>
        <v>2974</v>
      </c>
      <c r="C8" s="13">
        <f aca="true" t="shared" si="1" ref="C8:K8">C9+C10</f>
        <v>4410</v>
      </c>
      <c r="D8" s="13">
        <f t="shared" si="1"/>
        <v>11591</v>
      </c>
      <c r="E8" s="13">
        <f t="shared" si="1"/>
        <v>10044</v>
      </c>
      <c r="F8" s="13">
        <f t="shared" si="1"/>
        <v>9841</v>
      </c>
      <c r="G8" s="13">
        <f t="shared" si="1"/>
        <v>5717</v>
      </c>
      <c r="H8" s="13">
        <f t="shared" si="1"/>
        <v>2336</v>
      </c>
      <c r="I8" s="13">
        <f t="shared" si="1"/>
        <v>3510</v>
      </c>
      <c r="J8" s="13">
        <f t="shared" si="1"/>
        <v>2749</v>
      </c>
      <c r="K8" s="13">
        <f t="shared" si="1"/>
        <v>7495</v>
      </c>
      <c r="L8" s="13">
        <f>SUM(B8:K8)</f>
        <v>60667</v>
      </c>
      <c r="M8"/>
    </row>
    <row r="9" spans="1:13" ht="17.25" customHeight="1">
      <c r="A9" s="14" t="s">
        <v>19</v>
      </c>
      <c r="B9" s="15">
        <v>2974</v>
      </c>
      <c r="C9" s="15">
        <v>4410</v>
      </c>
      <c r="D9" s="15">
        <v>11591</v>
      </c>
      <c r="E9" s="15">
        <v>10044</v>
      </c>
      <c r="F9" s="15">
        <v>9841</v>
      </c>
      <c r="G9" s="15">
        <v>5717</v>
      </c>
      <c r="H9" s="15">
        <v>2336</v>
      </c>
      <c r="I9" s="15">
        <v>3510</v>
      </c>
      <c r="J9" s="15">
        <v>2749</v>
      </c>
      <c r="K9" s="15">
        <v>7495</v>
      </c>
      <c r="L9" s="13">
        <f>SUM(B9:K9)</f>
        <v>60667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38340</v>
      </c>
      <c r="C11" s="15">
        <v>55267</v>
      </c>
      <c r="D11" s="15">
        <v>151976</v>
      </c>
      <c r="E11" s="15">
        <v>141980</v>
      </c>
      <c r="F11" s="15">
        <v>148163</v>
      </c>
      <c r="G11" s="15">
        <v>72265</v>
      </c>
      <c r="H11" s="15">
        <v>33646</v>
      </c>
      <c r="I11" s="15">
        <v>70925</v>
      </c>
      <c r="J11" s="15">
        <v>47975</v>
      </c>
      <c r="K11" s="15">
        <v>118726</v>
      </c>
      <c r="L11" s="13">
        <f>SUM(B11:K11)</f>
        <v>879263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1.467225188434835</v>
      </c>
      <c r="C15" s="22">
        <v>1.963333530448502</v>
      </c>
      <c r="D15" s="22">
        <v>2.018524144662031</v>
      </c>
      <c r="E15" s="22">
        <v>1.687042460601129</v>
      </c>
      <c r="F15" s="22">
        <v>1.785444139355628</v>
      </c>
      <c r="G15" s="22">
        <v>1.92533651924683</v>
      </c>
      <c r="H15" s="22">
        <v>2.014825556342195</v>
      </c>
      <c r="I15" s="22">
        <v>1.743797899840477</v>
      </c>
      <c r="J15" s="22">
        <v>2.030145772200842</v>
      </c>
      <c r="K15" s="22">
        <v>1.675600679567139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343669.61</v>
      </c>
      <c r="C17" s="25">
        <f aca="true" t="shared" si="2" ref="C17:K17">C18+C19+C20+C21+C22+C23+C24</f>
        <v>357218.2</v>
      </c>
      <c r="D17" s="25">
        <f t="shared" si="2"/>
        <v>1199238.89</v>
      </c>
      <c r="E17" s="25">
        <f t="shared" si="2"/>
        <v>945524.54</v>
      </c>
      <c r="F17" s="25">
        <f t="shared" si="2"/>
        <v>928311.8799999999</v>
      </c>
      <c r="G17" s="25">
        <f t="shared" si="2"/>
        <v>543652.18</v>
      </c>
      <c r="H17" s="25">
        <f t="shared" si="2"/>
        <v>289649.88999999996</v>
      </c>
      <c r="I17" s="25">
        <f t="shared" si="2"/>
        <v>423956.39999999997</v>
      </c>
      <c r="J17" s="25">
        <f t="shared" si="2"/>
        <v>370007.7</v>
      </c>
      <c r="K17" s="25">
        <f t="shared" si="2"/>
        <v>612313.67</v>
      </c>
      <c r="L17" s="25">
        <f>L18+L19+L20+L21+L22+L23+L24</f>
        <v>6013542.959999998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237815.78</v>
      </c>
      <c r="C18" s="33">
        <f t="shared" si="3"/>
        <v>185094.18</v>
      </c>
      <c r="D18" s="33">
        <f t="shared" si="3"/>
        <v>604183.78</v>
      </c>
      <c r="E18" s="33">
        <f t="shared" si="3"/>
        <v>567900.85</v>
      </c>
      <c r="F18" s="33">
        <f t="shared" si="3"/>
        <v>522487.63</v>
      </c>
      <c r="G18" s="33">
        <f t="shared" si="3"/>
        <v>283363.19</v>
      </c>
      <c r="H18" s="33">
        <f t="shared" si="3"/>
        <v>144057.54</v>
      </c>
      <c r="I18" s="33">
        <f t="shared" si="3"/>
        <v>247518.71</v>
      </c>
      <c r="J18" s="33">
        <f t="shared" si="3"/>
        <v>181612.21</v>
      </c>
      <c r="K18" s="33">
        <f t="shared" si="3"/>
        <v>368981.85</v>
      </c>
      <c r="L18" s="33">
        <f aca="true" t="shared" si="4" ref="L18:L24">SUM(B18:K18)</f>
        <v>3343015.7199999997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111113.52</v>
      </c>
      <c r="C19" s="33">
        <f t="shared" si="5"/>
        <v>178307.43</v>
      </c>
      <c r="D19" s="33">
        <f t="shared" si="5"/>
        <v>615375.77</v>
      </c>
      <c r="E19" s="33">
        <f t="shared" si="5"/>
        <v>390172</v>
      </c>
      <c r="F19" s="33">
        <f t="shared" si="5"/>
        <v>410384.85</v>
      </c>
      <c r="G19" s="33">
        <f t="shared" si="5"/>
        <v>262206.31</v>
      </c>
      <c r="H19" s="33">
        <f t="shared" si="5"/>
        <v>146193.27</v>
      </c>
      <c r="I19" s="33">
        <f t="shared" si="5"/>
        <v>184103.9</v>
      </c>
      <c r="J19" s="33">
        <f t="shared" si="5"/>
        <v>187087.05</v>
      </c>
      <c r="K19" s="33">
        <f t="shared" si="5"/>
        <v>249284.39</v>
      </c>
      <c r="L19" s="33">
        <f t="shared" si="4"/>
        <v>2734228.4899999998</v>
      </c>
      <c r="M19"/>
    </row>
    <row r="20" spans="1:13" ht="17.25" customHeight="1">
      <c r="A20" s="27" t="s">
        <v>26</v>
      </c>
      <c r="B20" s="33">
        <v>1836.89</v>
      </c>
      <c r="C20" s="33">
        <v>4537.15</v>
      </c>
      <c r="D20" s="33">
        <v>18020.46</v>
      </c>
      <c r="E20" s="33">
        <v>16367.65</v>
      </c>
      <c r="F20" s="33">
        <v>23239.7</v>
      </c>
      <c r="G20" s="33">
        <v>13248.78</v>
      </c>
      <c r="H20" s="33">
        <v>7022.37</v>
      </c>
      <c r="I20" s="33">
        <v>4664.35</v>
      </c>
      <c r="J20" s="33">
        <v>9498.32</v>
      </c>
      <c r="K20" s="33">
        <v>13331.55</v>
      </c>
      <c r="L20" s="33">
        <f t="shared" si="4"/>
        <v>111767.22000000002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-256.2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-256.2</v>
      </c>
      <c r="M23"/>
    </row>
    <row r="24" spans="1:13" ht="17.25" customHeight="1">
      <c r="A24" s="27" t="s">
        <v>74</v>
      </c>
      <c r="B24" s="33">
        <v>-8420.44</v>
      </c>
      <c r="C24" s="33">
        <v>-10720.56</v>
      </c>
      <c r="D24" s="33">
        <v>-38341.12</v>
      </c>
      <c r="E24" s="33">
        <v>-28659.76</v>
      </c>
      <c r="F24" s="33">
        <v>-29124.16</v>
      </c>
      <c r="G24" s="33">
        <v>-15166.1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-181831.57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-52057.439999999995</v>
      </c>
      <c r="C27" s="33">
        <f t="shared" si="6"/>
        <v>-19404</v>
      </c>
      <c r="D27" s="33">
        <f t="shared" si="6"/>
        <v>-51000.4</v>
      </c>
      <c r="E27" s="33">
        <f t="shared" si="6"/>
        <v>-53082.3</v>
      </c>
      <c r="F27" s="33">
        <f t="shared" si="6"/>
        <v>-43300.4</v>
      </c>
      <c r="G27" s="33">
        <f t="shared" si="6"/>
        <v>-401154.8</v>
      </c>
      <c r="H27" s="33">
        <f t="shared" si="6"/>
        <v>-25554.9</v>
      </c>
      <c r="I27" s="33">
        <f t="shared" si="6"/>
        <v>-23150.079999999998</v>
      </c>
      <c r="J27" s="33">
        <f t="shared" si="6"/>
        <v>-12095.6</v>
      </c>
      <c r="K27" s="33">
        <f t="shared" si="6"/>
        <v>-32978</v>
      </c>
      <c r="L27" s="33">
        <f aca="true" t="shared" si="7" ref="L27:L33">SUM(B27:K27)</f>
        <v>-713777.9199999999</v>
      </c>
      <c r="M27"/>
    </row>
    <row r="28" spans="1:13" ht="18.75" customHeight="1">
      <c r="A28" s="27" t="s">
        <v>30</v>
      </c>
      <c r="B28" s="33">
        <f>B29+B30+B31+B32</f>
        <v>-13085.6</v>
      </c>
      <c r="C28" s="33">
        <f aca="true" t="shared" si="8" ref="C28:K28">C29+C30+C31+C32</f>
        <v>-19404</v>
      </c>
      <c r="D28" s="33">
        <f t="shared" si="8"/>
        <v>-51000.4</v>
      </c>
      <c r="E28" s="33">
        <f t="shared" si="8"/>
        <v>-44193.6</v>
      </c>
      <c r="F28" s="33">
        <f t="shared" si="8"/>
        <v>-43300.4</v>
      </c>
      <c r="G28" s="33">
        <f t="shared" si="8"/>
        <v>-25154.8</v>
      </c>
      <c r="H28" s="33">
        <f t="shared" si="8"/>
        <v>-10278.4</v>
      </c>
      <c r="I28" s="33">
        <f t="shared" si="8"/>
        <v>-23150.079999999998</v>
      </c>
      <c r="J28" s="33">
        <f t="shared" si="8"/>
        <v>-12095.6</v>
      </c>
      <c r="K28" s="33">
        <f t="shared" si="8"/>
        <v>-32978</v>
      </c>
      <c r="L28" s="33">
        <f t="shared" si="7"/>
        <v>-274640.88</v>
      </c>
      <c r="M28"/>
    </row>
    <row r="29" spans="1:13" s="36" customFormat="1" ht="18.75" customHeight="1">
      <c r="A29" s="34" t="s">
        <v>58</v>
      </c>
      <c r="B29" s="33">
        <f>-ROUND((B9)*$E$3,2)</f>
        <v>-13085.6</v>
      </c>
      <c r="C29" s="33">
        <f aca="true" t="shared" si="9" ref="C29:K29">-ROUND((C9)*$E$3,2)</f>
        <v>-19404</v>
      </c>
      <c r="D29" s="33">
        <f t="shared" si="9"/>
        <v>-51000.4</v>
      </c>
      <c r="E29" s="33">
        <f t="shared" si="9"/>
        <v>-44193.6</v>
      </c>
      <c r="F29" s="33">
        <f t="shared" si="9"/>
        <v>-43300.4</v>
      </c>
      <c r="G29" s="33">
        <f t="shared" si="9"/>
        <v>-25154.8</v>
      </c>
      <c r="H29" s="33">
        <f t="shared" si="9"/>
        <v>-10278.4</v>
      </c>
      <c r="I29" s="33">
        <f t="shared" si="9"/>
        <v>-15444</v>
      </c>
      <c r="J29" s="33">
        <f t="shared" si="9"/>
        <v>-12095.6</v>
      </c>
      <c r="K29" s="33">
        <f t="shared" si="9"/>
        <v>-32978</v>
      </c>
      <c r="L29" s="33">
        <f t="shared" si="7"/>
        <v>-266934.8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-7700.45</v>
      </c>
      <c r="J32" s="17">
        <v>0</v>
      </c>
      <c r="K32" s="17">
        <v>0</v>
      </c>
      <c r="L32" s="33">
        <f t="shared" si="7"/>
        <v>-7700.45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-376000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-439137.04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33">
        <f t="shared" si="11"/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-809000</v>
      </c>
      <c r="H43" s="17">
        <v>0</v>
      </c>
      <c r="I43" s="17">
        <v>0</v>
      </c>
      <c r="J43" s="17">
        <v>0</v>
      </c>
      <c r="K43" s="17">
        <v>0</v>
      </c>
      <c r="L43" s="33">
        <f t="shared" si="11"/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291612.17</v>
      </c>
      <c r="C48" s="41">
        <f aca="true" t="shared" si="12" ref="C48:K48">IF(C17+C27+C40+C49&lt;0,0,C17+C27+C49)</f>
        <v>337814.2</v>
      </c>
      <c r="D48" s="41">
        <f t="shared" si="12"/>
        <v>1148238.49</v>
      </c>
      <c r="E48" s="41">
        <f t="shared" si="12"/>
        <v>892442.24</v>
      </c>
      <c r="F48" s="41">
        <f t="shared" si="12"/>
        <v>885011.4799999999</v>
      </c>
      <c r="G48" s="41">
        <f t="shared" si="12"/>
        <v>142497.38000000006</v>
      </c>
      <c r="H48" s="41">
        <f t="shared" si="12"/>
        <v>264094.98999999993</v>
      </c>
      <c r="I48" s="41">
        <f t="shared" si="12"/>
        <v>400806.31999999995</v>
      </c>
      <c r="J48" s="41">
        <f t="shared" si="12"/>
        <v>357912.10000000003</v>
      </c>
      <c r="K48" s="41">
        <f t="shared" si="12"/>
        <v>579335.67</v>
      </c>
      <c r="L48" s="42">
        <f>SUM(B48:K48)</f>
        <v>5299765.039999999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291612.17</v>
      </c>
      <c r="C54" s="41">
        <f aca="true" t="shared" si="14" ref="C54:J54">SUM(C55:C66)</f>
        <v>337814.21</v>
      </c>
      <c r="D54" s="41">
        <f t="shared" si="14"/>
        <v>1148238.5</v>
      </c>
      <c r="E54" s="41">
        <f t="shared" si="14"/>
        <v>892442.24</v>
      </c>
      <c r="F54" s="41">
        <f t="shared" si="14"/>
        <v>885011.47</v>
      </c>
      <c r="G54" s="41">
        <f t="shared" si="14"/>
        <v>142497.38</v>
      </c>
      <c r="H54" s="41">
        <f t="shared" si="14"/>
        <v>264094.98</v>
      </c>
      <c r="I54" s="41">
        <f>SUM(I55:I69)</f>
        <v>400806.31999999995</v>
      </c>
      <c r="J54" s="41">
        <f t="shared" si="14"/>
        <v>357912.10000000003</v>
      </c>
      <c r="K54" s="41">
        <f>SUM(K55:K68)</f>
        <v>579335.67</v>
      </c>
      <c r="L54" s="46">
        <f>SUM(B54:K54)</f>
        <v>5299765.039999999</v>
      </c>
      <c r="M54" s="40"/>
    </row>
    <row r="55" spans="1:13" ht="18.75" customHeight="1">
      <c r="A55" s="47" t="s">
        <v>51</v>
      </c>
      <c r="B55" s="48">
        <v>291612.17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291612.17</v>
      </c>
      <c r="M55" s="40"/>
    </row>
    <row r="56" spans="1:12" ht="18.75" customHeight="1">
      <c r="A56" s="47" t="s">
        <v>61</v>
      </c>
      <c r="B56" s="17">
        <v>0</v>
      </c>
      <c r="C56" s="48">
        <v>295959.03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295959.03</v>
      </c>
    </row>
    <row r="57" spans="1:12" ht="18.75" customHeight="1">
      <c r="A57" s="47" t="s">
        <v>62</v>
      </c>
      <c r="B57" s="17">
        <v>0</v>
      </c>
      <c r="C57" s="48">
        <v>41855.18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41855.18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1148238.5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1148238.5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892442.24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892442.24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885011.47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885011.47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142497.38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142497.38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264094.98</v>
      </c>
      <c r="I62" s="17">
        <v>0</v>
      </c>
      <c r="J62" s="17">
        <v>0</v>
      </c>
      <c r="K62" s="17">
        <v>0</v>
      </c>
      <c r="L62" s="46">
        <f t="shared" si="15"/>
        <v>264094.98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357912.10000000003</v>
      </c>
      <c r="K64" s="17">
        <v>0</v>
      </c>
      <c r="L64" s="46">
        <f t="shared" si="15"/>
        <v>357912.10000000003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579335.67</v>
      </c>
      <c r="L65" s="46">
        <f t="shared" si="15"/>
        <v>579335.67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5"/>
        <v>0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62">
        <v>400806.31999999995</v>
      </c>
      <c r="J69" s="54">
        <v>0</v>
      </c>
      <c r="K69" s="54">
        <v>0</v>
      </c>
      <c r="L69" s="51">
        <f>SUM(B69:K69)</f>
        <v>400806.31999999995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2020-08-28T11:50:31Z</dcterms:modified>
  <cp:category/>
  <cp:version/>
  <cp:contentType/>
  <cp:contentStatus/>
</cp:coreProperties>
</file>