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<sst xmlns="http://schemas.openxmlformats.org/spreadsheetml/2006/main" count="79" uniqueCount="78">
  <si>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</si>
  <si>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</si>
  <si>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</si>
  <si>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</si>
  <si>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</si>
  <si>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</si>
  <si>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</si>
  <si>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</si>
  <si>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</si>
  <si>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</si>
  <si>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</si>
  <si>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</si>
  <si>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</si>
  <si>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</si>
  <si>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</si>
  <si>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</si>
  <si>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</si>
  <si>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</si>
  <si>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</si>
  <si>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</si>
  <si>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</si>
  <si>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</si>
  <si>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</si>
  <si>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</si>
  <si>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</si>
  <si>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</si>
  <si>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</si>
  <si>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</si>
  <si>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</si>
  <si>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</si>
  <si>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</si>
  <si>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</si>
  <si>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</si>
  <si>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</si>
  <si>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</si>
  <si>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</si>
  <si>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</si>
  <si>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</si>
  <si>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</si>
  <si>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</si>
  <si>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</si>
  <si>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</si>
  <si>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</si>
  <si>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</si>
  <si>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</si>
  <si>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</si>
  <si>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</si>
  <si>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</si>
  <si>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</si>
  <si>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</si>
  <si>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</si>
  <si>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</si>
  <si>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</si>
  <si>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</si>
  <si>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</si>
  <si>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</si>
  <si>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</si>
  <si>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</si>
  <si>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</si>
  <si>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</si>
  <si>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</si>
  <si>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</si>
  <si>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</si>
  <si>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</si>
  <si>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</si>
  <si>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</si>
  <si>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</si>
  <si>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</si>
  <si>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</si>
  <si>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</si>
  <si>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</si>
  <si>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</si>
  <si>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</si>
  <si>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</si>
  <si>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</si>
  <si>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</si>
  <si>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20/08/20 - VENCIMENTO 27/08/20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</si>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</sst>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47552</v>
      </c>
      <c r="C7" s="10">
        <f>C8+C11</f>
        <v>67897</v>
      </c>
      <c r="D7" s="10">
        <f aca="true" t="shared" si="0" ref="D7:K7">D8+D11</f>
        <v>183313</v>
      </c>
      <c r="E7" s="10">
        <f t="shared" si="0"/>
        <v>171791</v>
      </c>
      <c r="F7" s="10">
        <f t="shared" si="0"/>
        <v>173613</v>
      </c>
      <c r="G7" s="10">
        <f t="shared" si="0"/>
        <v>87837</v>
      </c>
      <c r="H7" s="10">
        <f t="shared" si="0"/>
        <v>39116</v>
      </c>
      <c r="I7" s="10">
        <f t="shared" si="0"/>
        <v>80519</v>
      </c>
      <c r="J7" s="10">
        <f t="shared" si="0"/>
        <v>55812</v>
      </c>
      <c r="K7" s="10">
        <f t="shared" si="0"/>
        <v>135178</v>
      </c>
      <c r="L7" s="10">
        <f>SUM(B7:K7)</f>
        <v>1042628</v>
      </c>
      <c r="M7" s="11"/>
    </row>
    <row r="8" spans="1:13" ht="17.25" customHeight="1">
      <c r="A8" s="12" t="s">
        <v>18</v>
      </c>
      <c r="B8" s="13">
        <f>B9+B10</f>
        <v>3208</v>
      </c>
      <c r="C8" s="13">
        <f aca="true" t="shared" si="1" ref="C8:K8">C9+C10</f>
        <v>4522</v>
      </c>
      <c r="D8" s="13">
        <f t="shared" si="1"/>
        <v>12178</v>
      </c>
      <c r="E8" s="13">
        <f t="shared" si="1"/>
        <v>10602</v>
      </c>
      <c r="F8" s="13">
        <f t="shared" si="1"/>
        <v>9797</v>
      </c>
      <c r="G8" s="13">
        <f t="shared" si="1"/>
        <v>5951</v>
      </c>
      <c r="H8" s="13">
        <f t="shared" si="1"/>
        <v>2417</v>
      </c>
      <c r="I8" s="13">
        <f t="shared" si="1"/>
        <v>3596</v>
      </c>
      <c r="J8" s="13">
        <f t="shared" si="1"/>
        <v>2957</v>
      </c>
      <c r="K8" s="13">
        <f t="shared" si="1"/>
        <v>7529</v>
      </c>
      <c r="L8" s="13">
        <f>SUM(B8:K8)</f>
        <v>62757</v>
      </c>
      <c r="M8"/>
    </row>
    <row r="9" spans="1:13" ht="17.25" customHeight="1">
      <c r="A9" s="14" t="s">
        <v>19</v>
      </c>
      <c r="B9" s="15">
        <v>3208</v>
      </c>
      <c r="C9" s="15">
        <v>4522</v>
      </c>
      <c r="D9" s="15">
        <v>12178</v>
      </c>
      <c r="E9" s="15">
        <v>10602</v>
      </c>
      <c r="F9" s="15">
        <v>9797</v>
      </c>
      <c r="G9" s="15">
        <v>5951</v>
      </c>
      <c r="H9" s="15">
        <v>2417</v>
      </c>
      <c r="I9" s="15">
        <v>3596</v>
      </c>
      <c r="J9" s="15">
        <v>2957</v>
      </c>
      <c r="K9" s="15">
        <v>7529</v>
      </c>
      <c r="L9" s="13">
        <f>SUM(B9:K9)</f>
        <v>62757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44344</v>
      </c>
      <c r="C11" s="15">
        <v>63375</v>
      </c>
      <c r="D11" s="15">
        <v>171135</v>
      </c>
      <c r="E11" s="15">
        <v>161189</v>
      </c>
      <c r="F11" s="15">
        <v>163816</v>
      </c>
      <c r="G11" s="15">
        <v>81886</v>
      </c>
      <c r="H11" s="15">
        <v>36699</v>
      </c>
      <c r="I11" s="15">
        <v>76923</v>
      </c>
      <c r="J11" s="15">
        <v>52855</v>
      </c>
      <c r="K11" s="15">
        <v>127649</v>
      </c>
      <c r="L11" s="13">
        <f>SUM(B11:K11)</f>
        <v>979871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1.284853291420961</v>
      </c>
      <c r="C15" s="22">
        <v>1.749326348387502</v>
      </c>
      <c r="D15" s="22">
        <v>1.820658129654378</v>
      </c>
      <c r="E15" s="22">
        <v>1.52231214228465</v>
      </c>
      <c r="F15" s="22">
        <v>1.641904386474681</v>
      </c>
      <c r="G15" s="22">
        <v>1.734574116879006</v>
      </c>
      <c r="H15" s="22">
        <v>1.879681855191177</v>
      </c>
      <c r="I15" s="22">
        <v>1.619820841654496</v>
      </c>
      <c r="J15" s="22">
        <v>1.856574632212541</v>
      </c>
      <c r="K15" s="22">
        <v>1.578581574335136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346368.56</v>
      </c>
      <c r="C17" s="25">
        <f aca="true" t="shared" si="2" ref="C17:K17">C18+C19+C20+C21+C22+C23+C24</f>
        <v>362078.86</v>
      </c>
      <c r="D17" s="25">
        <f t="shared" si="2"/>
        <v>1212003.11</v>
      </c>
      <c r="E17" s="25">
        <f t="shared" si="2"/>
        <v>964371.1399999999</v>
      </c>
      <c r="F17" s="25">
        <f t="shared" si="2"/>
        <v>938545.51</v>
      </c>
      <c r="G17" s="25">
        <f t="shared" si="2"/>
        <v>552012.94</v>
      </c>
      <c r="H17" s="25">
        <f t="shared" si="2"/>
        <v>293694.37999999995</v>
      </c>
      <c r="I17" s="25">
        <f t="shared" si="2"/>
        <v>425786.13</v>
      </c>
      <c r="J17" s="25">
        <f t="shared" si="2"/>
        <v>371882.37999999995</v>
      </c>
      <c r="K17" s="25">
        <f t="shared" si="2"/>
        <v>617933.77</v>
      </c>
      <c r="L17" s="25">
        <f>L18+L19+L20+L21+L22+L23+L24</f>
        <v>6084676.779999999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273723.58</v>
      </c>
      <c r="C18" s="33">
        <f t="shared" si="3"/>
        <v>210589.34</v>
      </c>
      <c r="D18" s="33">
        <f t="shared" si="3"/>
        <v>677121.56</v>
      </c>
      <c r="E18" s="33">
        <f t="shared" si="3"/>
        <v>641742.46</v>
      </c>
      <c r="F18" s="33">
        <f t="shared" si="3"/>
        <v>574103.47</v>
      </c>
      <c r="G18" s="33">
        <f t="shared" si="3"/>
        <v>319173.31</v>
      </c>
      <c r="H18" s="33">
        <f t="shared" si="3"/>
        <v>156604.82</v>
      </c>
      <c r="I18" s="33">
        <f t="shared" si="3"/>
        <v>267749.83</v>
      </c>
      <c r="J18" s="33">
        <f t="shared" si="3"/>
        <v>199829.28</v>
      </c>
      <c r="K18" s="33">
        <f t="shared" si="3"/>
        <v>395165.85</v>
      </c>
      <c r="L18" s="33">
        <f aca="true" t="shared" si="4" ref="L18:L24">SUM(B18:K18)</f>
        <v>3715803.5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77971.06</v>
      </c>
      <c r="C19" s="33">
        <f t="shared" si="5"/>
        <v>157800.14</v>
      </c>
      <c r="D19" s="33">
        <f t="shared" si="5"/>
        <v>555685.31</v>
      </c>
      <c r="E19" s="33">
        <f t="shared" si="5"/>
        <v>335189.88</v>
      </c>
      <c r="F19" s="33">
        <f t="shared" si="5"/>
        <v>368519.54</v>
      </c>
      <c r="G19" s="33">
        <f t="shared" si="5"/>
        <v>234456.45</v>
      </c>
      <c r="H19" s="33">
        <f t="shared" si="5"/>
        <v>137762.42</v>
      </c>
      <c r="I19" s="33">
        <f t="shared" si="5"/>
        <v>165956.92</v>
      </c>
      <c r="J19" s="33">
        <f t="shared" si="5"/>
        <v>171168.69</v>
      </c>
      <c r="K19" s="33">
        <f t="shared" si="5"/>
        <v>228635.68</v>
      </c>
      <c r="L19" s="33">
        <f t="shared" si="4"/>
        <v>2433146.0900000003</v>
      </c>
      <c r="M19"/>
    </row>
    <row r="20" spans="1:13" ht="17.25" customHeight="1">
      <c r="A20" s="27" t="s">
        <v>26</v>
      </c>
      <c r="B20" s="33">
        <v>1818.23</v>
      </c>
      <c r="C20" s="33">
        <v>4409.94</v>
      </c>
      <c r="D20" s="33">
        <v>17537.36</v>
      </c>
      <c r="E20" s="33">
        <v>16240.44</v>
      </c>
      <c r="F20" s="33">
        <v>23722.8</v>
      </c>
      <c r="G20" s="33">
        <v>13598.39</v>
      </c>
      <c r="H20" s="33">
        <v>6950.43</v>
      </c>
      <c r="I20" s="33">
        <v>4409.94</v>
      </c>
      <c r="J20" s="33">
        <v>9074.29</v>
      </c>
      <c r="K20" s="33">
        <v>13416.36</v>
      </c>
      <c r="L20" s="33">
        <f t="shared" si="4"/>
        <v>111178.18000000001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-119.65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-235.78</v>
      </c>
      <c r="M23"/>
    </row>
    <row r="24" spans="1:13" ht="17.25" customHeight="1">
      <c r="A24" s="27" t="s">
        <v>74</v>
      </c>
      <c r="B24" s="33">
        <v>-8352.04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-15095.56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-181834.51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-53087.03999999999</v>
      </c>
      <c r="C27" s="33">
        <f t="shared" si="6"/>
        <v>-19896.8</v>
      </c>
      <c r="D27" s="33">
        <f t="shared" si="6"/>
        <v>-53583.2</v>
      </c>
      <c r="E27" s="33">
        <f t="shared" si="6"/>
        <v>-55537.5</v>
      </c>
      <c r="F27" s="33">
        <f t="shared" si="6"/>
        <v>-43106.8</v>
      </c>
      <c r="G27" s="33">
        <f t="shared" si="6"/>
        <v>-26184.4</v>
      </c>
      <c r="H27" s="33">
        <f t="shared" si="6"/>
        <v>-25911.3</v>
      </c>
      <c r="I27" s="33">
        <f t="shared" si="6"/>
        <v>-22700.079999999998</v>
      </c>
      <c r="J27" s="33">
        <f t="shared" si="6"/>
        <v>-13010.8</v>
      </c>
      <c r="K27" s="33">
        <f t="shared" si="6"/>
        <v>-33127.6</v>
      </c>
      <c r="L27" s="33">
        <f aca="true" t="shared" si="7" ref="L27:L33">SUM(B27:K27)</f>
        <v>-346145.51999999996</v>
      </c>
      <c r="M27"/>
    </row>
    <row r="28" spans="1:13" ht="18.75" customHeight="1">
      <c r="A28" s="27" t="s">
        <v>30</v>
      </c>
      <c r="B28" s="33">
        <f>B29+B30+B31+B32</f>
        <v>-14115.2</v>
      </c>
      <c r="C28" s="33">
        <f aca="true" t="shared" si="8" ref="C28:K28">C29+C30+C31+C32</f>
        <v>-19896.8</v>
      </c>
      <c r="D28" s="33">
        <f t="shared" si="8"/>
        <v>-53583.2</v>
      </c>
      <c r="E28" s="33">
        <f t="shared" si="8"/>
        <v>-46648.8</v>
      </c>
      <c r="F28" s="33">
        <f t="shared" si="8"/>
        <v>-43106.8</v>
      </c>
      <c r="G28" s="33">
        <f t="shared" si="8"/>
        <v>-26184.4</v>
      </c>
      <c r="H28" s="33">
        <f t="shared" si="8"/>
        <v>-10634.8</v>
      </c>
      <c r="I28" s="33">
        <f t="shared" si="8"/>
        <v>-22700.079999999998</v>
      </c>
      <c r="J28" s="33">
        <f t="shared" si="8"/>
        <v>-13010.8</v>
      </c>
      <c r="K28" s="33">
        <f t="shared" si="8"/>
        <v>-33127.6</v>
      </c>
      <c r="L28" s="33">
        <f t="shared" si="7"/>
        <v>-283008.4799999999</v>
      </c>
      <c r="M28"/>
    </row>
    <row r="29" spans="1:13" s="36" customFormat="1" ht="18.75" customHeight="1">
      <c r="A29" s="34" t="s">
        <v>58</v>
      </c>
      <c r="B29" s="33">
        <f>-ROUND((B9)*$E$3,2)</f>
        <v>-14115.2</v>
      </c>
      <c r="C29" s="33">
        <f aca="true" t="shared" si="9" ref="C29:K29">-ROUND((C9)*$E$3,2)</f>
        <v>-19896.8</v>
      </c>
      <c r="D29" s="33">
        <f t="shared" si="9"/>
        <v>-53583.2</v>
      </c>
      <c r="E29" s="33">
        <f t="shared" si="9"/>
        <v>-46648.8</v>
      </c>
      <c r="F29" s="33">
        <f t="shared" si="9"/>
        <v>-43106.8</v>
      </c>
      <c r="G29" s="33">
        <f t="shared" si="9"/>
        <v>-26184.4</v>
      </c>
      <c r="H29" s="33">
        <f t="shared" si="9"/>
        <v>-10634.8</v>
      </c>
      <c r="I29" s="33">
        <f t="shared" si="9"/>
        <v>-15822.4</v>
      </c>
      <c r="J29" s="33">
        <f t="shared" si="9"/>
        <v>-13010.8</v>
      </c>
      <c r="K29" s="33">
        <f t="shared" si="9"/>
        <v>-33127.6</v>
      </c>
      <c r="L29" s="33">
        <f t="shared" si="7"/>
        <v>-276130.79999999993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-6872.05</v>
      </c>
      <c r="J32" s="17">
        <v>0</v>
      </c>
      <c r="K32" s="17">
        <v>0</v>
      </c>
      <c r="L32" s="33">
        <f t="shared" si="7"/>
        <v>-6872.05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293281.52</v>
      </c>
      <c r="C48" s="41">
        <f aca="true" t="shared" si="12" ref="C48:K48">IF(C17+C27+C40+C49&lt;0,0,C17+C27+C49)</f>
        <v>342182.06</v>
      </c>
      <c r="D48" s="41">
        <f t="shared" si="12"/>
        <v>1158419.9100000001</v>
      </c>
      <c r="E48" s="41">
        <f t="shared" si="12"/>
        <v>908833.6399999999</v>
      </c>
      <c r="F48" s="41">
        <f t="shared" si="12"/>
        <v>895438.71</v>
      </c>
      <c r="G48" s="41">
        <f t="shared" si="12"/>
        <v>525828.5399999999</v>
      </c>
      <c r="H48" s="41">
        <f t="shared" si="12"/>
        <v>267783.07999999996</v>
      </c>
      <c r="I48" s="41">
        <f t="shared" si="12"/>
        <v>403086.05</v>
      </c>
      <c r="J48" s="41">
        <f t="shared" si="12"/>
        <v>358871.57999999996</v>
      </c>
      <c r="K48" s="41">
        <f t="shared" si="12"/>
        <v>584806.17</v>
      </c>
      <c r="L48" s="42">
        <f>SUM(B48:K48)</f>
        <v>5738531.26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293281.52</v>
      </c>
      <c r="C54" s="41">
        <f aca="true" t="shared" si="14" ref="C54:J54">SUM(C55:C66)</f>
        <v>342182.05000000005</v>
      </c>
      <c r="D54" s="41">
        <f t="shared" si="14"/>
        <v>1158419.91</v>
      </c>
      <c r="E54" s="41">
        <f t="shared" si="14"/>
        <v>908833.63</v>
      </c>
      <c r="F54" s="41">
        <f t="shared" si="14"/>
        <v>895438.7</v>
      </c>
      <c r="G54" s="41">
        <f t="shared" si="14"/>
        <v>525828.54</v>
      </c>
      <c r="H54" s="41">
        <f t="shared" si="14"/>
        <v>267783.07</v>
      </c>
      <c r="I54" s="41">
        <f>SUM(I55:I69)</f>
        <v>403086.05</v>
      </c>
      <c r="J54" s="41">
        <f t="shared" si="14"/>
        <v>358871.57999999996</v>
      </c>
      <c r="K54" s="41">
        <f>SUM(K55:K68)</f>
        <v>584806.17</v>
      </c>
      <c r="L54" s="46">
        <f>SUM(B54:K54)</f>
        <v>5738531.22</v>
      </c>
      <c r="M54" s="40"/>
    </row>
    <row r="55" spans="1:13" ht="18.75" customHeight="1">
      <c r="A55" s="47" t="s">
        <v>51</v>
      </c>
      <c r="B55" s="48">
        <v>293281.52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293281.52</v>
      </c>
      <c r="M55" s="40"/>
    </row>
    <row r="56" spans="1:12" ht="18.75" customHeight="1">
      <c r="A56" s="47" t="s">
        <v>61</v>
      </c>
      <c r="B56" s="17">
        <v>0</v>
      </c>
      <c r="C56" s="48">
        <v>298896.02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298896.02</v>
      </c>
    </row>
    <row r="57" spans="1:12" ht="18.75" customHeight="1">
      <c r="A57" s="47" t="s">
        <v>62</v>
      </c>
      <c r="B57" s="17">
        <v>0</v>
      </c>
      <c r="C57" s="48">
        <v>43286.03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43286.03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1158419.91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1158419.91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908833.63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908833.63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895438.7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895438.7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525828.54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525828.54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267783.07</v>
      </c>
      <c r="I62" s="17">
        <v>0</v>
      </c>
      <c r="J62" s="17">
        <v>0</v>
      </c>
      <c r="K62" s="17">
        <v>0</v>
      </c>
      <c r="L62" s="46">
        <f t="shared" si="15"/>
        <v>267783.07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358871.57999999996</v>
      </c>
      <c r="K64" s="17">
        <v>0</v>
      </c>
      <c r="L64" s="46">
        <f t="shared" si="15"/>
        <v>358871.57999999996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340123.27</v>
      </c>
      <c r="L65" s="46">
        <f t="shared" si="15"/>
        <v>340123.27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244682.9</v>
      </c>
      <c r="L66" s="46">
        <f t="shared" si="15"/>
        <v>244682.9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62">
        <v>403086.05</v>
      </c>
      <c r="J69" s="54">
        <v>0</v>
      </c>
      <c r="K69" s="54">
        <v>0</v>
      </c>
      <c r="L69" s="51">
        <f>SUM(B69:K69)</f>
        <v>403086.05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2020-08-27T13:21:36Z</dcterms:modified>
  <cp:category/>
  <cp:version/>
  <cp:contentType/>
  <cp:contentStatus/>
</cp:coreProperties>
</file>