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<sst xmlns="http://schemas.openxmlformats.org/spreadsheetml/2006/main" count="79" uniqueCount="78">
  <si>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</si>
  <si>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</si>
  <si>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</si>
  <si>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</si>
  <si>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</si>
  <si>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</si>
  <si>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</si>
  <si>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</si>
  <si>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</si>
  <si>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</si>
  <si>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</si>
  <si>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</si>
  <si>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</si>
  <si>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</si>
  <si>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</si>
  <si>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</si>
  <si>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</si>
  <si>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</si>
  <si>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</si>
  <si>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</si>
  <si>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</si>
  <si>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</si>
  <si>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</si>
  <si>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</si>
  <si>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</si>
  <si>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</si>
  <si>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</si>
  <si>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</si>
  <si>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</si>
  <si>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</si>
  <si>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</si>
  <si>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</si>
  <si>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</si>
  <si>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</si>
  <si>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</si>
  <si>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</si>
  <si>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</si>
  <si>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</si>
  <si>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</si>
  <si>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</si>
  <si>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</si>
  <si>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</si>
  <si>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</si>
  <si>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</si>
  <si>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</si>
  <si>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</si>
  <si>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</si>
  <si>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</si>
  <si>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</si>
  <si>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</si>
  <si>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</si>
  <si>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</si>
  <si>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</si>
  <si>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</si>
  <si>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</si>
  <si>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</si>
  <si>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</si>
  <si>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</si>
  <si>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</si>
  <si>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</si>
  <si>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</si>
  <si>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</si>
  <si>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</si>
  <si>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</si>
  <si>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</si>
  <si>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</si>
  <si>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</si>
  <si>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</si>
  <si>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</si>
  <si>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</si>
  <si>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</si>
  <si>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</si>
  <si>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</si>
  <si>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</si>
  <si>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</si>
  <si>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</si>
  <si>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19/08/20 - VENCIMENTO 26/08/20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</si>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</sst>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49948</v>
      </c>
      <c r="C7" s="10">
        <f>C8+C11</f>
        <v>70298</v>
      </c>
      <c r="D7" s="10">
        <f aca="true" t="shared" si="0" ref="D7:K7">D8+D11</f>
        <v>189433</v>
      </c>
      <c r="E7" s="10">
        <f t="shared" si="0"/>
        <v>179961</v>
      </c>
      <c r="F7" s="10">
        <f t="shared" si="0"/>
        <v>182110</v>
      </c>
      <c r="G7" s="10">
        <f t="shared" si="0"/>
        <v>90717</v>
      </c>
      <c r="H7" s="10">
        <f t="shared" si="0"/>
        <v>40488</v>
      </c>
      <c r="I7" s="10">
        <f t="shared" si="0"/>
        <v>81391</v>
      </c>
      <c r="J7" s="10">
        <f t="shared" si="0"/>
        <v>56961</v>
      </c>
      <c r="K7" s="10">
        <f t="shared" si="0"/>
        <v>136463</v>
      </c>
      <c r="L7" s="10">
        <f>SUM(B7:K7)</f>
        <v>1077770</v>
      </c>
      <c r="M7" s="11"/>
    </row>
    <row r="8" spans="1:13" ht="17.25" customHeight="1">
      <c r="A8" s="12" t="s">
        <v>18</v>
      </c>
      <c r="B8" s="13">
        <f>B9+B10</f>
        <v>3362</v>
      </c>
      <c r="C8" s="13">
        <f aca="true" t="shared" si="1" ref="C8:K8">C9+C10</f>
        <v>4524</v>
      </c>
      <c r="D8" s="13">
        <f t="shared" si="1"/>
        <v>12416</v>
      </c>
      <c r="E8" s="13">
        <f t="shared" si="1"/>
        <v>10790</v>
      </c>
      <c r="F8" s="13">
        <f t="shared" si="1"/>
        <v>9871</v>
      </c>
      <c r="G8" s="13">
        <f t="shared" si="1"/>
        <v>5883</v>
      </c>
      <c r="H8" s="13">
        <f t="shared" si="1"/>
        <v>2345</v>
      </c>
      <c r="I8" s="13">
        <f t="shared" si="1"/>
        <v>3436</v>
      </c>
      <c r="J8" s="13">
        <f t="shared" si="1"/>
        <v>2760</v>
      </c>
      <c r="K8" s="13">
        <f t="shared" si="1"/>
        <v>7388</v>
      </c>
      <c r="L8" s="13">
        <f>SUM(B8:K8)</f>
        <v>62775</v>
      </c>
      <c r="M8"/>
    </row>
    <row r="9" spans="1:13" ht="17.25" customHeight="1">
      <c r="A9" s="14" t="s">
        <v>19</v>
      </c>
      <c r="B9" s="15">
        <v>3362</v>
      </c>
      <c r="C9" s="15">
        <v>4524</v>
      </c>
      <c r="D9" s="15">
        <v>12416</v>
      </c>
      <c r="E9" s="15">
        <v>10790</v>
      </c>
      <c r="F9" s="15">
        <v>9871</v>
      </c>
      <c r="G9" s="15">
        <v>5883</v>
      </c>
      <c r="H9" s="15">
        <v>2345</v>
      </c>
      <c r="I9" s="15">
        <v>3436</v>
      </c>
      <c r="J9" s="15">
        <v>2760</v>
      </c>
      <c r="K9" s="15">
        <v>7388</v>
      </c>
      <c r="L9" s="13">
        <f>SUM(B9:K9)</f>
        <v>62775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46586</v>
      </c>
      <c r="C11" s="15">
        <v>65774</v>
      </c>
      <c r="D11" s="15">
        <v>177017</v>
      </c>
      <c r="E11" s="15">
        <v>169171</v>
      </c>
      <c r="F11" s="15">
        <v>172239</v>
      </c>
      <c r="G11" s="15">
        <v>84834</v>
      </c>
      <c r="H11" s="15">
        <v>38143</v>
      </c>
      <c r="I11" s="15">
        <v>77955</v>
      </c>
      <c r="J11" s="15">
        <v>54201</v>
      </c>
      <c r="K11" s="15">
        <v>129075</v>
      </c>
      <c r="L11" s="13">
        <f>SUM(B11:K11)</f>
        <v>1014995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1.239388627026629</v>
      </c>
      <c r="C15" s="22">
        <v>1.696938284659248</v>
      </c>
      <c r="D15" s="22">
        <v>1.76672130265207</v>
      </c>
      <c r="E15" s="22">
        <v>1.464184111725022</v>
      </c>
      <c r="F15" s="22">
        <v>1.57696930388653</v>
      </c>
      <c r="G15" s="22">
        <v>1.68657327308939</v>
      </c>
      <c r="H15" s="22">
        <v>1.823256397289416</v>
      </c>
      <c r="I15" s="22">
        <v>1.604656294123239</v>
      </c>
      <c r="J15" s="22">
        <v>1.833866060732003</v>
      </c>
      <c r="K15" s="22">
        <v>1.565397487268036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350957.25999999995</v>
      </c>
      <c r="C17" s="25">
        <f aca="true" t="shared" si="2" ref="C17:K17">C18+C19+C20+C21+C22+C23+C24</f>
        <v>363937.91</v>
      </c>
      <c r="D17" s="25">
        <f t="shared" si="2"/>
        <v>1215212.1999999997</v>
      </c>
      <c r="E17" s="25">
        <f t="shared" si="2"/>
        <v>971712.1900000001</v>
      </c>
      <c r="F17" s="25">
        <f t="shared" si="2"/>
        <v>945236.3099999999</v>
      </c>
      <c r="G17" s="25">
        <f t="shared" si="2"/>
        <v>553968.61</v>
      </c>
      <c r="H17" s="25">
        <f t="shared" si="2"/>
        <v>294902.45999999996</v>
      </c>
      <c r="I17" s="25">
        <f t="shared" si="2"/>
        <v>426336.39</v>
      </c>
      <c r="J17" s="25">
        <f t="shared" si="2"/>
        <v>375440.09</v>
      </c>
      <c r="K17" s="25">
        <f t="shared" si="2"/>
        <v>618499.0399999999</v>
      </c>
      <c r="L17" s="25">
        <f>L18+L19+L20+L21+L22+L23+L24</f>
        <v>6116202.46</v>
      </c>
      <c r="M17"/>
    </row>
    <row r="18" spans="1:13" ht="17.25" customHeight="1">
      <c r="A18" s="26" t="s">
        <v>24</v>
      </c>
      <c r="B18" s="33">
        <f aca="true" t="shared" si="3" ref="B18:K18">ROUND(B13*B7,2)</f>
        <v>287515.67</v>
      </c>
      <c r="C18" s="33">
        <f t="shared" si="3"/>
        <v>218036.28</v>
      </c>
      <c r="D18" s="33">
        <f t="shared" si="3"/>
        <v>699727.62</v>
      </c>
      <c r="E18" s="33">
        <f t="shared" si="3"/>
        <v>672262.31</v>
      </c>
      <c r="F18" s="33">
        <f t="shared" si="3"/>
        <v>602201.35</v>
      </c>
      <c r="G18" s="33">
        <f t="shared" si="3"/>
        <v>329638.36</v>
      </c>
      <c r="H18" s="33">
        <f t="shared" si="3"/>
        <v>162097.76</v>
      </c>
      <c r="I18" s="33">
        <f t="shared" si="3"/>
        <v>270649.49</v>
      </c>
      <c r="J18" s="33">
        <f t="shared" si="3"/>
        <v>203943.16</v>
      </c>
      <c r="K18" s="33">
        <f t="shared" si="3"/>
        <v>398922.29</v>
      </c>
      <c r="L18" s="33">
        <f aca="true" t="shared" si="4" ref="L18:L24">SUM(B18:K18)</f>
        <v>3844994.29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68827.98</v>
      </c>
      <c r="C19" s="33">
        <f t="shared" si="5"/>
        <v>151957.83</v>
      </c>
      <c r="D19" s="33">
        <f t="shared" si="5"/>
        <v>536496.07</v>
      </c>
      <c r="E19" s="33">
        <f t="shared" si="5"/>
        <v>312053.48</v>
      </c>
      <c r="F19" s="33">
        <f t="shared" si="5"/>
        <v>347451.69</v>
      </c>
      <c r="G19" s="33">
        <f t="shared" si="5"/>
        <v>226320.89</v>
      </c>
      <c r="H19" s="33">
        <f t="shared" si="5"/>
        <v>133448.02</v>
      </c>
      <c r="I19" s="33">
        <f t="shared" si="5"/>
        <v>163649.92</v>
      </c>
      <c r="J19" s="33">
        <f t="shared" si="5"/>
        <v>170061.28</v>
      </c>
      <c r="K19" s="33">
        <f t="shared" si="5"/>
        <v>225549.66</v>
      </c>
      <c r="L19" s="33">
        <f t="shared" si="4"/>
        <v>2335816.82</v>
      </c>
      <c r="M19"/>
    </row>
    <row r="20" spans="1:13" ht="17.25" customHeight="1">
      <c r="A20" s="27" t="s">
        <v>26</v>
      </c>
      <c r="B20" s="33">
        <v>1711.38</v>
      </c>
      <c r="C20" s="33">
        <v>4664.36</v>
      </c>
      <c r="D20" s="33">
        <v>17329.63</v>
      </c>
      <c r="E20" s="33">
        <v>16198.04</v>
      </c>
      <c r="F20" s="33">
        <v>23383.57</v>
      </c>
      <c r="G20" s="33">
        <v>13175.46</v>
      </c>
      <c r="H20" s="33">
        <v>6979.97</v>
      </c>
      <c r="I20" s="33">
        <v>4367.54</v>
      </c>
      <c r="J20" s="33">
        <v>9625.53</v>
      </c>
      <c r="K20" s="33">
        <v>13311.21</v>
      </c>
      <c r="L20" s="33">
        <f t="shared" si="4"/>
        <v>110746.69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-15166.1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-181974.64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-53764.64</v>
      </c>
      <c r="C27" s="33">
        <f t="shared" si="6"/>
        <v>-19905.6</v>
      </c>
      <c r="D27" s="33">
        <f t="shared" si="6"/>
        <v>-54630.4</v>
      </c>
      <c r="E27" s="33">
        <f t="shared" si="6"/>
        <v>-56364.7</v>
      </c>
      <c r="F27" s="33">
        <f t="shared" si="6"/>
        <v>-43432.4</v>
      </c>
      <c r="G27" s="33">
        <f t="shared" si="6"/>
        <v>-25885.2</v>
      </c>
      <c r="H27" s="33">
        <f t="shared" si="6"/>
        <v>-25594.5</v>
      </c>
      <c r="I27" s="33">
        <f t="shared" si="6"/>
        <v>-24981.82</v>
      </c>
      <c r="J27" s="33">
        <f t="shared" si="6"/>
        <v>-12144</v>
      </c>
      <c r="K27" s="33">
        <f t="shared" si="6"/>
        <v>-32507.2</v>
      </c>
      <c r="L27" s="33">
        <f aca="true" t="shared" si="7" ref="L27:L33">SUM(B27:K27)</f>
        <v>-349210.45999999996</v>
      </c>
      <c r="M27"/>
    </row>
    <row r="28" spans="1:13" ht="18.75" customHeight="1">
      <c r="A28" s="27" t="s">
        <v>30</v>
      </c>
      <c r="B28" s="33">
        <f>B29+B30+B31+B32</f>
        <v>-14792.8</v>
      </c>
      <c r="C28" s="33">
        <f aca="true" t="shared" si="8" ref="C28:K28">C29+C30+C31+C32</f>
        <v>-19905.6</v>
      </c>
      <c r="D28" s="33">
        <f t="shared" si="8"/>
        <v>-54630.4</v>
      </c>
      <c r="E28" s="33">
        <f t="shared" si="8"/>
        <v>-47476</v>
      </c>
      <c r="F28" s="33">
        <f t="shared" si="8"/>
        <v>-43432.4</v>
      </c>
      <c r="G28" s="33">
        <f t="shared" si="8"/>
        <v>-25885.2</v>
      </c>
      <c r="H28" s="33">
        <f t="shared" si="8"/>
        <v>-10318</v>
      </c>
      <c r="I28" s="33">
        <f t="shared" si="8"/>
        <v>-24981.82</v>
      </c>
      <c r="J28" s="33">
        <f t="shared" si="8"/>
        <v>-12144</v>
      </c>
      <c r="K28" s="33">
        <f t="shared" si="8"/>
        <v>-32507.2</v>
      </c>
      <c r="L28" s="33">
        <f t="shared" si="7"/>
        <v>-286073.42</v>
      </c>
      <c r="M28"/>
    </row>
    <row r="29" spans="1:13" s="36" customFormat="1" ht="18.75" customHeight="1">
      <c r="A29" s="34" t="s">
        <v>58</v>
      </c>
      <c r="B29" s="33">
        <f>-ROUND((B9)*$E$3,2)</f>
        <v>-14792.8</v>
      </c>
      <c r="C29" s="33">
        <f aca="true" t="shared" si="9" ref="C29:K29">-ROUND((C9)*$E$3,2)</f>
        <v>-19905.6</v>
      </c>
      <c r="D29" s="33">
        <f t="shared" si="9"/>
        <v>-54630.4</v>
      </c>
      <c r="E29" s="33">
        <f t="shared" si="9"/>
        <v>-47476</v>
      </c>
      <c r="F29" s="33">
        <f t="shared" si="9"/>
        <v>-43432.4</v>
      </c>
      <c r="G29" s="33">
        <f t="shared" si="9"/>
        <v>-25885.2</v>
      </c>
      <c r="H29" s="33">
        <f t="shared" si="9"/>
        <v>-10318</v>
      </c>
      <c r="I29" s="33">
        <f t="shared" si="9"/>
        <v>-15118.4</v>
      </c>
      <c r="J29" s="33">
        <f t="shared" si="9"/>
        <v>-12144</v>
      </c>
      <c r="K29" s="33">
        <f t="shared" si="9"/>
        <v>-32507.2</v>
      </c>
      <c r="L29" s="33">
        <f t="shared" si="7"/>
        <v>-276210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-9852.16</v>
      </c>
      <c r="J32" s="17">
        <v>0</v>
      </c>
      <c r="K32" s="17">
        <v>0</v>
      </c>
      <c r="L32" s="33">
        <f t="shared" si="7"/>
        <v>-9852.16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188497.34999999992</v>
      </c>
      <c r="C48" s="41">
        <f aca="true" t="shared" si="12" ref="C48:K48">IF(C17+C27+C40+C49&lt;0,0,C17+C27+C49)</f>
        <v>344032.31</v>
      </c>
      <c r="D48" s="41">
        <f t="shared" si="12"/>
        <v>1160581.7999999998</v>
      </c>
      <c r="E48" s="41">
        <f t="shared" si="12"/>
        <v>915347.4900000001</v>
      </c>
      <c r="F48" s="41">
        <f t="shared" si="12"/>
        <v>901803.9099999999</v>
      </c>
      <c r="G48" s="41">
        <f t="shared" si="12"/>
        <v>528083.41</v>
      </c>
      <c r="H48" s="41">
        <f t="shared" si="12"/>
        <v>269307.95999999996</v>
      </c>
      <c r="I48" s="41">
        <f t="shared" si="12"/>
        <v>401354.57</v>
      </c>
      <c r="J48" s="41">
        <f t="shared" si="12"/>
        <v>363296.09</v>
      </c>
      <c r="K48" s="41">
        <f t="shared" si="12"/>
        <v>585991.84</v>
      </c>
      <c r="L48" s="42">
        <f>SUM(B48:K48)</f>
        <v>5658296.7299999995</v>
      </c>
      <c r="M48" s="55"/>
    </row>
    <row r="49" spans="1:12" ht="18.75" customHeight="1">
      <c r="A49" s="27" t="s">
        <v>48</v>
      </c>
      <c r="B49" s="18">
        <v>-108695.27000000002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188497.35</v>
      </c>
      <c r="C54" s="41">
        <f aca="true" t="shared" si="14" ref="C54:J54">SUM(C55:C66)</f>
        <v>344032.31</v>
      </c>
      <c r="D54" s="41">
        <f t="shared" si="14"/>
        <v>1160581.79</v>
      </c>
      <c r="E54" s="41">
        <f t="shared" si="14"/>
        <v>915347.5</v>
      </c>
      <c r="F54" s="41">
        <f t="shared" si="14"/>
        <v>901803.91</v>
      </c>
      <c r="G54" s="41">
        <f t="shared" si="14"/>
        <v>528083.41</v>
      </c>
      <c r="H54" s="41">
        <f t="shared" si="14"/>
        <v>269307.95</v>
      </c>
      <c r="I54" s="41">
        <f>SUM(I55:I69)</f>
        <v>401354.57</v>
      </c>
      <c r="J54" s="41">
        <f t="shared" si="14"/>
        <v>363296.09</v>
      </c>
      <c r="K54" s="41">
        <f>SUM(K55:K68)</f>
        <v>585991.84</v>
      </c>
      <c r="L54" s="46">
        <f>SUM(B54:K54)</f>
        <v>5658296.720000001</v>
      </c>
      <c r="M54" s="40"/>
    </row>
    <row r="55" spans="1:13" ht="18.75" customHeight="1">
      <c r="A55" s="47" t="s">
        <v>51</v>
      </c>
      <c r="B55" s="48">
        <v>188497.35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188497.35</v>
      </c>
      <c r="M55" s="40"/>
    </row>
    <row r="56" spans="1:12" ht="18.75" customHeight="1">
      <c r="A56" s="47" t="s">
        <v>61</v>
      </c>
      <c r="B56" s="17">
        <v>0</v>
      </c>
      <c r="C56" s="48">
        <v>299858.56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299858.56</v>
      </c>
    </row>
    <row r="57" spans="1:12" ht="18.75" customHeight="1">
      <c r="A57" s="47" t="s">
        <v>62</v>
      </c>
      <c r="B57" s="17">
        <v>0</v>
      </c>
      <c r="C57" s="48">
        <v>44173.75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44173.75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1160581.79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1160581.79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915347.5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915347.5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901803.91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901803.91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528083.41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528083.41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269307.95</v>
      </c>
      <c r="I62" s="17">
        <v>0</v>
      </c>
      <c r="J62" s="17">
        <v>0</v>
      </c>
      <c r="K62" s="17">
        <v>0</v>
      </c>
      <c r="L62" s="46">
        <f t="shared" si="15"/>
        <v>269307.95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363296.09</v>
      </c>
      <c r="K64" s="17">
        <v>0</v>
      </c>
      <c r="L64" s="46">
        <f t="shared" si="15"/>
        <v>363296.09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326866.25</v>
      </c>
      <c r="L65" s="46">
        <f t="shared" si="15"/>
        <v>326866.25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259125.59</v>
      </c>
      <c r="L66" s="46">
        <f t="shared" si="15"/>
        <v>259125.59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62">
        <v>401354.57</v>
      </c>
      <c r="J69" s="54">
        <v>0</v>
      </c>
      <c r="K69" s="54">
        <v>0</v>
      </c>
      <c r="L69" s="51">
        <f>SUM(B69:K69)</f>
        <v>401354.57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2020-08-26T21:27:54Z</dcterms:modified>
  <cp:category/>
  <cp:version/>
  <cp:contentType/>
  <cp:contentStatus/>
</cp:coreProperties>
</file>