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<sst xmlns="http://schemas.openxmlformats.org/spreadsheetml/2006/main" count="79" uniqueCount="78">
  <si>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</si>
  <si>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</si>
  <si>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</si>
  <si>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</si>
  <si>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</si>
  <si>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</si>
  <si>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</si>
  <si>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</si>
  <si>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</si>
  <si>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</si>
  <si>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</si>
  <si>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</si>
  <si>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</si>
  <si>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</si>
  <si>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</si>
  <si>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</si>
  <si>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</si>
  <si>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</si>
  <si>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</si>
  <si>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</si>
  <si>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</si>
  <si>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</si>
  <si>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</si>
  <si>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</si>
  <si>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</si>
  <si>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</si>
  <si>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</si>
  <si>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</si>
  <si>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</si>
  <si>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</si>
  <si>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</si>
  <si>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</si>
  <si>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</si>
  <si>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</si>
  <si>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</si>
  <si>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</si>
  <si>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</si>
  <si>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</si>
  <si>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</si>
  <si>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</si>
  <si>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</si>
  <si>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</si>
  <si>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</si>
  <si>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</si>
  <si>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</si>
  <si>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</si>
  <si>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</si>
  <si>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</si>
  <si>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</si>
  <si>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</si>
  <si>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</si>
  <si>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</si>
  <si>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</si>
  <si>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</si>
  <si>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</si>
  <si>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</si>
  <si>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</si>
  <si>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</si>
  <si>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</si>
  <si>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</si>
  <si>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</si>
  <si>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</si>
  <si>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</si>
  <si>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</si>
  <si>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</si>
  <si>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</si>
  <si>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</si>
  <si>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</si>
  <si>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</si>
  <si>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</si>
  <si>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</si>
  <si>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</si>
  <si>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</si>
  <si>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</si>
  <si>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</si>
  <si>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</si>
  <si>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17/08/20 - VENCIMENTO 24/08/20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</si>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</sst>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45956</v>
      </c>
      <c r="C7" s="10">
        <f>C8+C11</f>
        <v>65008</v>
      </c>
      <c r="D7" s="10">
        <f aca="true" t="shared" si="0" ref="D7:K7">D8+D11</f>
        <v>176798</v>
      </c>
      <c r="E7" s="10">
        <f t="shared" si="0"/>
        <v>171123</v>
      </c>
      <c r="F7" s="10">
        <f t="shared" si="0"/>
        <v>172452</v>
      </c>
      <c r="G7" s="10">
        <f t="shared" si="0"/>
        <v>84996</v>
      </c>
      <c r="H7" s="10">
        <f t="shared" si="0"/>
        <v>38716</v>
      </c>
      <c r="I7" s="10">
        <f t="shared" si="0"/>
        <v>77652</v>
      </c>
      <c r="J7" s="10">
        <f t="shared" si="0"/>
        <v>53563</v>
      </c>
      <c r="K7" s="10">
        <f t="shared" si="0"/>
        <v>131350</v>
      </c>
      <c r="L7" s="10">
        <f>SUM(B7:K7)</f>
        <v>1017614</v>
      </c>
      <c r="M7" s="11"/>
    </row>
    <row r="8" spans="1:13" ht="17.25" customHeight="1">
      <c r="A8" s="12" t="s">
        <v>18</v>
      </c>
      <c r="B8" s="13">
        <f>B9+B10</f>
        <v>3290</v>
      </c>
      <c r="C8" s="13">
        <f aca="true" t="shared" si="1" ref="C8:K8">C9+C10</f>
        <v>4602</v>
      </c>
      <c r="D8" s="13">
        <f t="shared" si="1"/>
        <v>12426</v>
      </c>
      <c r="E8" s="13">
        <f t="shared" si="1"/>
        <v>11360</v>
      </c>
      <c r="F8" s="13">
        <f t="shared" si="1"/>
        <v>10572</v>
      </c>
      <c r="G8" s="13">
        <f t="shared" si="1"/>
        <v>6043</v>
      </c>
      <c r="H8" s="13">
        <f t="shared" si="1"/>
        <v>2363</v>
      </c>
      <c r="I8" s="13">
        <f t="shared" si="1"/>
        <v>3642</v>
      </c>
      <c r="J8" s="13">
        <f t="shared" si="1"/>
        <v>2996</v>
      </c>
      <c r="K8" s="13">
        <f t="shared" si="1"/>
        <v>7762</v>
      </c>
      <c r="L8" s="13">
        <f>SUM(B8:K8)</f>
        <v>65056</v>
      </c>
      <c r="M8"/>
    </row>
    <row r="9" spans="1:13" ht="17.25" customHeight="1">
      <c r="A9" s="14" t="s">
        <v>19</v>
      </c>
      <c r="B9" s="15">
        <v>3290</v>
      </c>
      <c r="C9" s="15">
        <v>4602</v>
      </c>
      <c r="D9" s="15">
        <v>12426</v>
      </c>
      <c r="E9" s="15">
        <v>11360</v>
      </c>
      <c r="F9" s="15">
        <v>10572</v>
      </c>
      <c r="G9" s="15">
        <v>6043</v>
      </c>
      <c r="H9" s="15">
        <v>2363</v>
      </c>
      <c r="I9" s="15">
        <v>3642</v>
      </c>
      <c r="J9" s="15">
        <v>2996</v>
      </c>
      <c r="K9" s="15">
        <v>7762</v>
      </c>
      <c r="L9" s="13">
        <f>SUM(B9:K9)</f>
        <v>65056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42666</v>
      </c>
      <c r="C11" s="15">
        <v>60406</v>
      </c>
      <c r="D11" s="15">
        <v>164372</v>
      </c>
      <c r="E11" s="15">
        <v>159763</v>
      </c>
      <c r="F11" s="15">
        <v>161880</v>
      </c>
      <c r="G11" s="15">
        <v>78953</v>
      </c>
      <c r="H11" s="15">
        <v>36353</v>
      </c>
      <c r="I11" s="15">
        <v>74010</v>
      </c>
      <c r="J11" s="15">
        <v>50567</v>
      </c>
      <c r="K11" s="15">
        <v>123588</v>
      </c>
      <c r="L11" s="13">
        <f>SUM(B11:K11)</f>
        <v>952558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1.338886488287675</v>
      </c>
      <c r="C15" s="22">
        <v>1.814463111285546</v>
      </c>
      <c r="D15" s="22">
        <v>1.876616608959213</v>
      </c>
      <c r="E15" s="22">
        <v>1.523448355594312</v>
      </c>
      <c r="F15" s="22">
        <v>1.657244673467687</v>
      </c>
      <c r="G15" s="22">
        <v>1.777079492371277</v>
      </c>
      <c r="H15" s="22">
        <v>1.894281409155471</v>
      </c>
      <c r="I15" s="22">
        <v>1.67032999405018</v>
      </c>
      <c r="J15" s="22">
        <v>1.93563329666116</v>
      </c>
      <c r="K15" s="22">
        <v>1.616939562650153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348796.79</v>
      </c>
      <c r="C17" s="25">
        <f aca="true" t="shared" si="2" ref="C17:K17">C18+C19+C20+C21+C22+C23+C24</f>
        <v>359707.03</v>
      </c>
      <c r="D17" s="25">
        <f t="shared" si="2"/>
        <v>1205160.15</v>
      </c>
      <c r="E17" s="25">
        <f t="shared" si="2"/>
        <v>960747.4699999999</v>
      </c>
      <c r="F17" s="25">
        <f t="shared" si="2"/>
        <v>940915.38</v>
      </c>
      <c r="G17" s="25">
        <f t="shared" si="2"/>
        <v>546706.2</v>
      </c>
      <c r="H17" s="25">
        <f t="shared" si="2"/>
        <v>292925.70999999996</v>
      </c>
      <c r="I17" s="25">
        <f t="shared" si="2"/>
        <v>423343.24</v>
      </c>
      <c r="J17" s="25">
        <f t="shared" si="2"/>
        <v>372306.32</v>
      </c>
      <c r="K17" s="25">
        <f t="shared" si="2"/>
        <v>615019.4</v>
      </c>
      <c r="L17" s="25">
        <f>L18+L19+L20+L21+L22+L23+L24</f>
        <v>6065627.6899999995</v>
      </c>
      <c r="M17"/>
    </row>
    <row r="18" spans="1:13" ht="17.25" customHeight="1">
      <c r="A18" s="26" t="s">
        <v>24</v>
      </c>
      <c r="B18" s="33">
        <f aca="true" t="shared" si="3" ref="B18:K18">ROUND(B13*B7,2)</f>
        <v>264536.52</v>
      </c>
      <c r="C18" s="33">
        <f t="shared" si="3"/>
        <v>201628.81</v>
      </c>
      <c r="D18" s="33">
        <f t="shared" si="3"/>
        <v>653056.45</v>
      </c>
      <c r="E18" s="33">
        <f t="shared" si="3"/>
        <v>639247.08</v>
      </c>
      <c r="F18" s="33">
        <f t="shared" si="3"/>
        <v>570264.27</v>
      </c>
      <c r="G18" s="33">
        <f t="shared" si="3"/>
        <v>308849.97</v>
      </c>
      <c r="H18" s="33">
        <f t="shared" si="3"/>
        <v>155003.38</v>
      </c>
      <c r="I18" s="33">
        <f t="shared" si="3"/>
        <v>258216.2</v>
      </c>
      <c r="J18" s="33">
        <f t="shared" si="3"/>
        <v>191776.97</v>
      </c>
      <c r="K18" s="33">
        <f t="shared" si="3"/>
        <v>383975.46</v>
      </c>
      <c r="L18" s="33">
        <f aca="true" t="shared" si="4" ref="L18:L24">SUM(B18:K18)</f>
        <v>3626555.11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89647.85</v>
      </c>
      <c r="C19" s="33">
        <f t="shared" si="5"/>
        <v>164219.23</v>
      </c>
      <c r="D19" s="33">
        <f t="shared" si="5"/>
        <v>572480.13</v>
      </c>
      <c r="E19" s="33">
        <f t="shared" si="5"/>
        <v>334612.83</v>
      </c>
      <c r="F19" s="33">
        <f t="shared" si="5"/>
        <v>374803.15</v>
      </c>
      <c r="G19" s="33">
        <f t="shared" si="5"/>
        <v>240000.98</v>
      </c>
      <c r="H19" s="33">
        <f t="shared" si="5"/>
        <v>138616.64</v>
      </c>
      <c r="I19" s="33">
        <f t="shared" si="5"/>
        <v>173090.06</v>
      </c>
      <c r="J19" s="33">
        <f t="shared" si="5"/>
        <v>179432.92</v>
      </c>
      <c r="K19" s="33">
        <f t="shared" si="5"/>
        <v>236889.65</v>
      </c>
      <c r="L19" s="33">
        <f t="shared" si="4"/>
        <v>2503793.44</v>
      </c>
      <c r="M19"/>
    </row>
    <row r="20" spans="1:13" ht="17.25" customHeight="1">
      <c r="A20" s="27" t="s">
        <v>26</v>
      </c>
      <c r="B20" s="33">
        <v>1711.38</v>
      </c>
      <c r="C20" s="33">
        <v>4579.55</v>
      </c>
      <c r="D20" s="33">
        <v>17964.69</v>
      </c>
      <c r="E20" s="33">
        <v>15689.2</v>
      </c>
      <c r="F20" s="33">
        <v>23648.26</v>
      </c>
      <c r="G20" s="33">
        <v>13019.2</v>
      </c>
      <c r="H20" s="33">
        <v>6928.98</v>
      </c>
      <c r="I20" s="33">
        <v>4367.54</v>
      </c>
      <c r="J20" s="33">
        <v>9286.31</v>
      </c>
      <c r="K20" s="33">
        <v>13438.41</v>
      </c>
      <c r="L20" s="33">
        <f t="shared" si="4"/>
        <v>110633.51999999999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-8422.82</v>
      </c>
      <c r="C24" s="33">
        <v>-10720.56</v>
      </c>
      <c r="D24" s="33">
        <v>-38341.12</v>
      </c>
      <c r="E24" s="33">
        <v>-28801.64</v>
      </c>
      <c r="F24" s="33">
        <v>-29124.16</v>
      </c>
      <c r="G24" s="33">
        <v>-15163.95</v>
      </c>
      <c r="H24" s="33">
        <v>-8947.15</v>
      </c>
      <c r="I24" s="33">
        <v>-12330.56</v>
      </c>
      <c r="J24" s="33">
        <v>-10837.6</v>
      </c>
      <c r="K24" s="33">
        <v>-19284.12</v>
      </c>
      <c r="L24" s="33">
        <f t="shared" si="4"/>
        <v>-181973.68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-53447.84</v>
      </c>
      <c r="C27" s="33">
        <f t="shared" si="6"/>
        <v>-20248.8</v>
      </c>
      <c r="D27" s="33">
        <f t="shared" si="6"/>
        <v>-54674.4</v>
      </c>
      <c r="E27" s="33">
        <f t="shared" si="6"/>
        <v>-58872.7</v>
      </c>
      <c r="F27" s="33">
        <f t="shared" si="6"/>
        <v>-46516.8</v>
      </c>
      <c r="G27" s="33">
        <f t="shared" si="6"/>
        <v>-26589.2</v>
      </c>
      <c r="H27" s="33">
        <f t="shared" si="6"/>
        <v>-25673.7</v>
      </c>
      <c r="I27" s="33">
        <f t="shared" si="6"/>
        <v>-24041</v>
      </c>
      <c r="J27" s="33">
        <f t="shared" si="6"/>
        <v>-13182.4</v>
      </c>
      <c r="K27" s="33">
        <f t="shared" si="6"/>
        <v>-34152.8</v>
      </c>
      <c r="L27" s="33">
        <f aca="true" t="shared" si="7" ref="L27:L33">SUM(B27:K27)</f>
        <v>-357399.64</v>
      </c>
      <c r="M27"/>
    </row>
    <row r="28" spans="1:13" ht="18.75" customHeight="1">
      <c r="A28" s="27" t="s">
        <v>30</v>
      </c>
      <c r="B28" s="33">
        <f>B29+B30+B31+B32</f>
        <v>-14476</v>
      </c>
      <c r="C28" s="33">
        <f aca="true" t="shared" si="8" ref="C28:K28">C29+C30+C31+C32</f>
        <v>-20248.8</v>
      </c>
      <c r="D28" s="33">
        <f t="shared" si="8"/>
        <v>-54674.4</v>
      </c>
      <c r="E28" s="33">
        <f t="shared" si="8"/>
        <v>-49984</v>
      </c>
      <c r="F28" s="33">
        <f t="shared" si="8"/>
        <v>-46516.8</v>
      </c>
      <c r="G28" s="33">
        <f t="shared" si="8"/>
        <v>-26589.2</v>
      </c>
      <c r="H28" s="33">
        <f t="shared" si="8"/>
        <v>-10397.2</v>
      </c>
      <c r="I28" s="33">
        <f t="shared" si="8"/>
        <v>-24041</v>
      </c>
      <c r="J28" s="33">
        <f t="shared" si="8"/>
        <v>-13182.4</v>
      </c>
      <c r="K28" s="33">
        <f t="shared" si="8"/>
        <v>-34152.8</v>
      </c>
      <c r="L28" s="33">
        <f t="shared" si="7"/>
        <v>-294262.60000000003</v>
      </c>
      <c r="M28"/>
    </row>
    <row r="29" spans="1:13" s="36" customFormat="1" ht="18.75" customHeight="1">
      <c r="A29" s="34" t="s">
        <v>58</v>
      </c>
      <c r="B29" s="33">
        <f>-ROUND((B9)*$E$3,2)</f>
        <v>-14476</v>
      </c>
      <c r="C29" s="33">
        <f aca="true" t="shared" si="9" ref="C29:K29">-ROUND((C9)*$E$3,2)</f>
        <v>-20248.8</v>
      </c>
      <c r="D29" s="33">
        <f t="shared" si="9"/>
        <v>-54674.4</v>
      </c>
      <c r="E29" s="33">
        <f t="shared" si="9"/>
        <v>-49984</v>
      </c>
      <c r="F29" s="33">
        <f t="shared" si="9"/>
        <v>-46516.8</v>
      </c>
      <c r="G29" s="33">
        <f t="shared" si="9"/>
        <v>-26589.2</v>
      </c>
      <c r="H29" s="33">
        <f t="shared" si="9"/>
        <v>-10397.2</v>
      </c>
      <c r="I29" s="33">
        <f t="shared" si="9"/>
        <v>-16024.8</v>
      </c>
      <c r="J29" s="33">
        <f t="shared" si="9"/>
        <v>-13182.4</v>
      </c>
      <c r="K29" s="33">
        <f t="shared" si="9"/>
        <v>-34152.8</v>
      </c>
      <c r="L29" s="33">
        <f t="shared" si="7"/>
        <v>-286246.4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-8004.94</v>
      </c>
      <c r="J32" s="17">
        <v>0</v>
      </c>
      <c r="K32" s="17">
        <v>0</v>
      </c>
      <c r="L32" s="33">
        <f t="shared" si="7"/>
        <v>-8004.94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-433000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-433000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295348.94999999995</v>
      </c>
      <c r="C48" s="41">
        <f aca="true" t="shared" si="12" ref="C48:K48">IF(C17+C27+C40+C49&lt;0,0,C17+C27+C49)</f>
        <v>339458.23000000004</v>
      </c>
      <c r="D48" s="41">
        <f t="shared" si="12"/>
        <v>1150485.75</v>
      </c>
      <c r="E48" s="41">
        <f t="shared" si="12"/>
        <v>901874.7699999999</v>
      </c>
      <c r="F48" s="41">
        <f t="shared" si="12"/>
        <v>894398.58</v>
      </c>
      <c r="G48" s="41">
        <f t="shared" si="12"/>
        <v>520116.99999999994</v>
      </c>
      <c r="H48" s="41">
        <f t="shared" si="12"/>
        <v>267252.00999999995</v>
      </c>
      <c r="I48" s="41">
        <f t="shared" si="12"/>
        <v>399302.24</v>
      </c>
      <c r="J48" s="41">
        <f t="shared" si="12"/>
        <v>359123.92</v>
      </c>
      <c r="K48" s="41">
        <f t="shared" si="12"/>
        <v>580866.6</v>
      </c>
      <c r="L48" s="42">
        <f>SUM(B48:K48)</f>
        <v>5708228.05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295348.96</v>
      </c>
      <c r="C54" s="41">
        <f aca="true" t="shared" si="14" ref="C54:J54">SUM(C55:C66)</f>
        <v>339458.24</v>
      </c>
      <c r="D54" s="41">
        <f t="shared" si="14"/>
        <v>1150485.76</v>
      </c>
      <c r="E54" s="41">
        <f t="shared" si="14"/>
        <v>901874.77</v>
      </c>
      <c r="F54" s="41">
        <f t="shared" si="14"/>
        <v>894398.59</v>
      </c>
      <c r="G54" s="41">
        <f t="shared" si="14"/>
        <v>520116.99</v>
      </c>
      <c r="H54" s="41">
        <f t="shared" si="14"/>
        <v>267252</v>
      </c>
      <c r="I54" s="41">
        <f>SUM(I55:I69)</f>
        <v>399302.24</v>
      </c>
      <c r="J54" s="41">
        <f t="shared" si="14"/>
        <v>359123.92</v>
      </c>
      <c r="K54" s="41">
        <f>SUM(K55:K68)</f>
        <v>580866.59</v>
      </c>
      <c r="L54" s="46">
        <f>SUM(B54:K54)</f>
        <v>5708228.06</v>
      </c>
      <c r="M54" s="40"/>
    </row>
    <row r="55" spans="1:13" ht="18.75" customHeight="1">
      <c r="A55" s="47" t="s">
        <v>51</v>
      </c>
      <c r="B55" s="48">
        <v>295348.96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295348.96</v>
      </c>
      <c r="M55" s="40"/>
    </row>
    <row r="56" spans="1:12" ht="18.75" customHeight="1">
      <c r="A56" s="47" t="s">
        <v>61</v>
      </c>
      <c r="B56" s="17">
        <v>0</v>
      </c>
      <c r="C56" s="48">
        <v>296652.56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296652.56</v>
      </c>
    </row>
    <row r="57" spans="1:12" ht="18.75" customHeight="1">
      <c r="A57" s="47" t="s">
        <v>62</v>
      </c>
      <c r="B57" s="17">
        <v>0</v>
      </c>
      <c r="C57" s="48">
        <v>42805.68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42805.68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1150485.76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1150485.76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901874.77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901874.77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894398.59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894398.59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520116.99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520116.99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267252</v>
      </c>
      <c r="I62" s="17">
        <v>0</v>
      </c>
      <c r="J62" s="17">
        <v>0</v>
      </c>
      <c r="K62" s="17">
        <v>0</v>
      </c>
      <c r="L62" s="46">
        <f t="shared" si="15"/>
        <v>267252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359123.92</v>
      </c>
      <c r="K64" s="17">
        <v>0</v>
      </c>
      <c r="L64" s="46">
        <f t="shared" si="15"/>
        <v>359123.92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325343.38</v>
      </c>
      <c r="L65" s="46">
        <f t="shared" si="15"/>
        <v>325343.38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255523.21</v>
      </c>
      <c r="L66" s="46">
        <f t="shared" si="15"/>
        <v>255523.21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1">
        <v>399302.24</v>
      </c>
      <c r="J69" s="53">
        <v>0</v>
      </c>
      <c r="K69" s="53">
        <v>0</v>
      </c>
      <c r="L69" s="51">
        <f>SUM(B69:K69)</f>
        <v>399302.24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2020-08-21T18:04:40Z</dcterms:modified>
  <cp:category/>
  <cp:version/>
  <cp:contentType/>
  <cp:contentStatus/>
</cp:coreProperties>
</file>