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<sst xmlns="http://schemas.openxmlformats.org/spreadsheetml/2006/main" count="79" uniqueCount="78">
  <si>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</si>
  <si>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</si>
  <si>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</si>
  <si>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</si>
  <si>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</si>
  <si>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</si>
  <si>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</si>
  <si>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</si>
  <si>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</si>
  <si>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</si>
  <si>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</si>
  <si>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</si>
  <si>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</si>
  <si>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</si>
  <si>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</si>
  <si>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</si>
  <si>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</si>
  <si>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</si>
  <si>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</si>
  <si>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</si>
  <si>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</si>
  <si>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</si>
  <si>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</si>
  <si>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</si>
  <si>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</si>
  <si>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</si>
  <si>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</si>
  <si>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</si>
  <si>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</si>
  <si>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</si>
  <si>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</si>
  <si>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</si>
  <si>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</si>
  <si>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</si>
  <si>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</si>
  <si>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</si>
  <si>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</si>
  <si>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</si>
  <si>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</si>
  <si>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</si>
  <si>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</si>
  <si>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</si>
  <si>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</si>
  <si>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</si>
  <si>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</si>
  <si>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</si>
  <si>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</si>
  <si>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</si>
  <si>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</si>
  <si>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</si>
  <si>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</si>
  <si>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</si>
  <si>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</si>
  <si>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</si>
  <si>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</si>
  <si>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</si>
  <si>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</si>
  <si>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</si>
  <si>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</si>
  <si>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</si>
  <si>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</si>
  <si>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</si>
  <si>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</si>
  <si>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</si>
  <si>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</si>
  <si>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</si>
  <si>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</si>
  <si>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</si>
  <si>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</si>
  <si>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</si>
  <si>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</si>
  <si>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</si>
  <si>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</si>
  <si>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</si>
  <si>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</si>
  <si>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</si>
  <si>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16/08/20 - VENCIMENTO 21/08/20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</si>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</sst>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11090</v>
      </c>
      <c r="C7" s="10">
        <f>C8+C11</f>
        <v>17126</v>
      </c>
      <c r="D7" s="10">
        <f aca="true" t="shared" si="0" ref="D7:K7">D8+D11</f>
        <v>47386</v>
      </c>
      <c r="E7" s="10">
        <f t="shared" si="0"/>
        <v>52398</v>
      </c>
      <c r="F7" s="10">
        <f t="shared" si="0"/>
        <v>52150</v>
      </c>
      <c r="G7" s="10">
        <f t="shared" si="0"/>
        <v>18701</v>
      </c>
      <c r="H7" s="10">
        <f t="shared" si="0"/>
        <v>9990</v>
      </c>
      <c r="I7" s="10">
        <f t="shared" si="0"/>
        <v>23089</v>
      </c>
      <c r="J7" s="10">
        <f t="shared" si="0"/>
        <v>12444</v>
      </c>
      <c r="K7" s="10">
        <f t="shared" si="0"/>
        <v>40209</v>
      </c>
      <c r="L7" s="10">
        <f>SUM(B7:K7)</f>
        <v>284583</v>
      </c>
      <c r="M7" s="11"/>
    </row>
    <row r="8" spans="1:13" ht="17.25" customHeight="1">
      <c r="A8" s="12" t="s">
        <v>18</v>
      </c>
      <c r="B8" s="13">
        <f>B9+B10</f>
        <v>1027</v>
      </c>
      <c r="C8" s="13">
        <f aca="true" t="shared" si="1" ref="C8:K8">C9+C10</f>
        <v>1539</v>
      </c>
      <c r="D8" s="13">
        <f t="shared" si="1"/>
        <v>4320</v>
      </c>
      <c r="E8" s="13">
        <f t="shared" si="1"/>
        <v>4586</v>
      </c>
      <c r="F8" s="13">
        <f t="shared" si="1"/>
        <v>4642</v>
      </c>
      <c r="G8" s="13">
        <f t="shared" si="1"/>
        <v>1418</v>
      </c>
      <c r="H8" s="13">
        <f t="shared" si="1"/>
        <v>693</v>
      </c>
      <c r="I8" s="13">
        <f t="shared" si="1"/>
        <v>1239</v>
      </c>
      <c r="J8" s="13">
        <f t="shared" si="1"/>
        <v>597</v>
      </c>
      <c r="K8" s="13">
        <f t="shared" si="1"/>
        <v>2453</v>
      </c>
      <c r="L8" s="13">
        <f>SUM(B8:K8)</f>
        <v>22514</v>
      </c>
      <c r="M8"/>
    </row>
    <row r="9" spans="1:13" ht="17.25" customHeight="1">
      <c r="A9" s="14" t="s">
        <v>19</v>
      </c>
      <c r="B9" s="15">
        <v>1027</v>
      </c>
      <c r="C9" s="15">
        <v>1539</v>
      </c>
      <c r="D9" s="15">
        <v>4320</v>
      </c>
      <c r="E9" s="15">
        <v>4586</v>
      </c>
      <c r="F9" s="15">
        <v>4642</v>
      </c>
      <c r="G9" s="15">
        <v>1418</v>
      </c>
      <c r="H9" s="15">
        <v>693</v>
      </c>
      <c r="I9" s="15">
        <v>1239</v>
      </c>
      <c r="J9" s="15">
        <v>597</v>
      </c>
      <c r="K9" s="15">
        <v>2453</v>
      </c>
      <c r="L9" s="13">
        <f>SUM(B9:K9)</f>
        <v>22514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10063</v>
      </c>
      <c r="C11" s="15">
        <v>15587</v>
      </c>
      <c r="D11" s="15">
        <v>43066</v>
      </c>
      <c r="E11" s="15">
        <v>47812</v>
      </c>
      <c r="F11" s="15">
        <v>47508</v>
      </c>
      <c r="G11" s="15">
        <v>17283</v>
      </c>
      <c r="H11" s="15">
        <v>9297</v>
      </c>
      <c r="I11" s="15">
        <v>21850</v>
      </c>
      <c r="J11" s="15">
        <v>11847</v>
      </c>
      <c r="K11" s="15">
        <v>37756</v>
      </c>
      <c r="L11" s="13">
        <f>SUM(B11:K11)</f>
        <v>262069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1.225665803185191</v>
      </c>
      <c r="C15" s="22">
        <v>1.671289677625004</v>
      </c>
      <c r="D15" s="22">
        <v>1.785287927335552</v>
      </c>
      <c r="E15" s="22">
        <v>1.454119209269281</v>
      </c>
      <c r="F15" s="22">
        <v>1.544584738505908</v>
      </c>
      <c r="G15" s="22">
        <v>1.580237312375517</v>
      </c>
      <c r="H15" s="22">
        <v>1.834430169796387</v>
      </c>
      <c r="I15" s="22">
        <v>1.50671353368428</v>
      </c>
      <c r="J15" s="22">
        <v>1.788178082563273</v>
      </c>
      <c r="K15" s="22">
        <v>1.570119583362545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71310.98999999999</v>
      </c>
      <c r="C17" s="25">
        <f aca="true" t="shared" si="2" ref="C17:K17">C18+C19+C20+C21+C22+C23+C24</f>
        <v>80982.36000000002</v>
      </c>
      <c r="D17" s="25">
        <f t="shared" si="2"/>
        <v>286356.62</v>
      </c>
      <c r="E17" s="25">
        <f t="shared" si="2"/>
        <v>265959.06999999995</v>
      </c>
      <c r="F17" s="25">
        <f t="shared" si="2"/>
        <v>252139.52999999997</v>
      </c>
      <c r="G17" s="25">
        <f t="shared" si="2"/>
        <v>96654.68000000001</v>
      </c>
      <c r="H17" s="25">
        <f t="shared" si="2"/>
        <v>70483.93</v>
      </c>
      <c r="I17" s="25">
        <f t="shared" si="2"/>
        <v>107814.57</v>
      </c>
      <c r="J17" s="25">
        <f t="shared" si="2"/>
        <v>76954.62000000001</v>
      </c>
      <c r="K17" s="25">
        <f t="shared" si="2"/>
        <v>172955.66000000003</v>
      </c>
      <c r="L17" s="25">
        <f>L18+L19+L20+L21+L22+L23+L24</f>
        <v>1481612.03</v>
      </c>
      <c r="M17"/>
    </row>
    <row r="18" spans="1:13" ht="17.25" customHeight="1">
      <c r="A18" s="26" t="s">
        <v>24</v>
      </c>
      <c r="B18" s="33">
        <f aca="true" t="shared" si="3" ref="B18:K18">ROUND(B13*B7,2)</f>
        <v>63837.37</v>
      </c>
      <c r="C18" s="33">
        <f t="shared" si="3"/>
        <v>53118</v>
      </c>
      <c r="D18" s="33">
        <f t="shared" si="3"/>
        <v>175034.41</v>
      </c>
      <c r="E18" s="33">
        <f t="shared" si="3"/>
        <v>195737.97</v>
      </c>
      <c r="F18" s="33">
        <f t="shared" si="3"/>
        <v>172449.62</v>
      </c>
      <c r="G18" s="33">
        <f t="shared" si="3"/>
        <v>67953.82</v>
      </c>
      <c r="H18" s="33">
        <f t="shared" si="3"/>
        <v>39995.96</v>
      </c>
      <c r="I18" s="33">
        <f t="shared" si="3"/>
        <v>76777.85</v>
      </c>
      <c r="J18" s="33">
        <f t="shared" si="3"/>
        <v>44554.5</v>
      </c>
      <c r="K18" s="33">
        <f t="shared" si="3"/>
        <v>117542.97</v>
      </c>
      <c r="L18" s="33">
        <f aca="true" t="shared" si="4" ref="L18:L24">SUM(B18:K18)</f>
        <v>1007002.4699999999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14405.91</v>
      </c>
      <c r="C19" s="33">
        <f t="shared" si="5"/>
        <v>35657.57</v>
      </c>
      <c r="D19" s="33">
        <f t="shared" si="5"/>
        <v>137452.41</v>
      </c>
      <c r="E19" s="33">
        <f t="shared" si="5"/>
        <v>88888.37</v>
      </c>
      <c r="F19" s="33">
        <f t="shared" si="5"/>
        <v>93913.43</v>
      </c>
      <c r="G19" s="33">
        <f t="shared" si="5"/>
        <v>39429.34</v>
      </c>
      <c r="H19" s="33">
        <f t="shared" si="5"/>
        <v>33373.84</v>
      </c>
      <c r="I19" s="33">
        <f t="shared" si="5"/>
        <v>38904.38</v>
      </c>
      <c r="J19" s="33">
        <f t="shared" si="5"/>
        <v>35116.88</v>
      </c>
      <c r="K19" s="33">
        <f t="shared" si="5"/>
        <v>67013.55</v>
      </c>
      <c r="L19" s="33">
        <f t="shared" si="4"/>
        <v>584155.68</v>
      </c>
      <c r="M19"/>
    </row>
    <row r="20" spans="1:13" ht="17.25" customHeight="1">
      <c r="A20" s="27" t="s">
        <v>26</v>
      </c>
      <c r="B20" s="33">
        <v>212.02</v>
      </c>
      <c r="C20" s="33">
        <v>2925.83</v>
      </c>
      <c r="D20" s="33">
        <v>12210.92</v>
      </c>
      <c r="E20" s="33">
        <v>10134.37</v>
      </c>
      <c r="F20" s="33">
        <v>13572.62</v>
      </c>
      <c r="G20" s="33">
        <v>4429.02</v>
      </c>
      <c r="H20" s="33">
        <v>4737.42</v>
      </c>
      <c r="I20" s="33">
        <v>4452.34</v>
      </c>
      <c r="J20" s="33">
        <v>5470.02</v>
      </c>
      <c r="K20" s="33">
        <v>7674.98</v>
      </c>
      <c r="L20" s="33">
        <f t="shared" si="4"/>
        <v>65819.54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-116.13</v>
      </c>
      <c r="M23"/>
    </row>
    <row r="24" spans="1:13" ht="17.25" customHeight="1">
      <c r="A24" s="27" t="s">
        <v>74</v>
      </c>
      <c r="B24" s="33">
        <v>-8352.04</v>
      </c>
      <c r="C24" s="33">
        <v>-10719.04</v>
      </c>
      <c r="D24" s="33">
        <v>-38341.12</v>
      </c>
      <c r="E24" s="33">
        <v>-28801.64</v>
      </c>
      <c r="F24" s="33">
        <v>-29120</v>
      </c>
      <c r="G24" s="33">
        <v>-15157.5</v>
      </c>
      <c r="H24" s="33">
        <v>-8947.15</v>
      </c>
      <c r="I24" s="33">
        <v>-12320</v>
      </c>
      <c r="J24" s="33">
        <v>-10834.5</v>
      </c>
      <c r="K24" s="33">
        <v>-19275.84</v>
      </c>
      <c r="L24" s="33">
        <f t="shared" si="4"/>
        <v>-181868.83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-43490.64</v>
      </c>
      <c r="C27" s="33">
        <f t="shared" si="6"/>
        <v>-6771.6</v>
      </c>
      <c r="D27" s="33">
        <f t="shared" si="6"/>
        <v>-19008</v>
      </c>
      <c r="E27" s="33">
        <f t="shared" si="6"/>
        <v>-29067.100000000002</v>
      </c>
      <c r="F27" s="33">
        <f t="shared" si="6"/>
        <v>-20424.8</v>
      </c>
      <c r="G27" s="33">
        <f t="shared" si="6"/>
        <v>-6239.2</v>
      </c>
      <c r="H27" s="33">
        <f t="shared" si="6"/>
        <v>-18325.7</v>
      </c>
      <c r="I27" s="33">
        <f t="shared" si="6"/>
        <v>-5451.6</v>
      </c>
      <c r="J27" s="33">
        <f t="shared" si="6"/>
        <v>-2626.8</v>
      </c>
      <c r="K27" s="33">
        <f t="shared" si="6"/>
        <v>-10793.2</v>
      </c>
      <c r="L27" s="33">
        <f aca="true" t="shared" si="7" ref="L27:L33">SUM(B27:K27)</f>
        <v>-162198.64</v>
      </c>
      <c r="M27"/>
    </row>
    <row r="28" spans="1:13" ht="18.75" customHeight="1">
      <c r="A28" s="27" t="s">
        <v>30</v>
      </c>
      <c r="B28" s="33">
        <f>B29+B30+B31+B32</f>
        <v>-4518.8</v>
      </c>
      <c r="C28" s="33">
        <f aca="true" t="shared" si="8" ref="C28:K28">C29+C30+C31+C32</f>
        <v>-6771.6</v>
      </c>
      <c r="D28" s="33">
        <f t="shared" si="8"/>
        <v>-19008</v>
      </c>
      <c r="E28" s="33">
        <f t="shared" si="8"/>
        <v>-20178.4</v>
      </c>
      <c r="F28" s="33">
        <f t="shared" si="8"/>
        <v>-20424.8</v>
      </c>
      <c r="G28" s="33">
        <f t="shared" si="8"/>
        <v>-6239.2</v>
      </c>
      <c r="H28" s="33">
        <f t="shared" si="8"/>
        <v>-3049.2</v>
      </c>
      <c r="I28" s="33">
        <f t="shared" si="8"/>
        <v>-5451.6</v>
      </c>
      <c r="J28" s="33">
        <f t="shared" si="8"/>
        <v>-2626.8</v>
      </c>
      <c r="K28" s="33">
        <f t="shared" si="8"/>
        <v>-10793.2</v>
      </c>
      <c r="L28" s="33">
        <f t="shared" si="7"/>
        <v>-99061.6</v>
      </c>
      <c r="M28"/>
    </row>
    <row r="29" spans="1:13" s="36" customFormat="1" ht="18.75" customHeight="1">
      <c r="A29" s="34" t="s">
        <v>58</v>
      </c>
      <c r="B29" s="33">
        <f>-ROUND((B9)*$E$3,2)</f>
        <v>-4518.8</v>
      </c>
      <c r="C29" s="33">
        <f aca="true" t="shared" si="9" ref="C29:K29">-ROUND((C9)*$E$3,2)</f>
        <v>-6771.6</v>
      </c>
      <c r="D29" s="33">
        <f t="shared" si="9"/>
        <v>-19008</v>
      </c>
      <c r="E29" s="33">
        <f t="shared" si="9"/>
        <v>-20178.4</v>
      </c>
      <c r="F29" s="33">
        <f t="shared" si="9"/>
        <v>-20424.8</v>
      </c>
      <c r="G29" s="33">
        <f t="shared" si="9"/>
        <v>-6239.2</v>
      </c>
      <c r="H29" s="33">
        <f t="shared" si="9"/>
        <v>-3049.2</v>
      </c>
      <c r="I29" s="33">
        <f t="shared" si="9"/>
        <v>-5451.6</v>
      </c>
      <c r="J29" s="33">
        <f t="shared" si="9"/>
        <v>-2626.8</v>
      </c>
      <c r="K29" s="33">
        <f t="shared" si="9"/>
        <v>-10793.2</v>
      </c>
      <c r="L29" s="33">
        <f t="shared" si="7"/>
        <v>-99061.6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27820.34999999999</v>
      </c>
      <c r="C48" s="41">
        <f aca="true" t="shared" si="12" ref="C48:K48">IF(C17+C27+C40+C49&lt;0,0,C17+C27+C49)</f>
        <v>74210.76000000001</v>
      </c>
      <c r="D48" s="41">
        <f t="shared" si="12"/>
        <v>267348.62</v>
      </c>
      <c r="E48" s="41">
        <f t="shared" si="12"/>
        <v>236891.96999999994</v>
      </c>
      <c r="F48" s="41">
        <f t="shared" si="12"/>
        <v>231714.72999999998</v>
      </c>
      <c r="G48" s="41">
        <f t="shared" si="12"/>
        <v>90415.48000000001</v>
      </c>
      <c r="H48" s="41">
        <f t="shared" si="12"/>
        <v>52158.229999999996</v>
      </c>
      <c r="I48" s="41">
        <f t="shared" si="12"/>
        <v>102362.97</v>
      </c>
      <c r="J48" s="41">
        <f t="shared" si="12"/>
        <v>74327.82</v>
      </c>
      <c r="K48" s="41">
        <f t="shared" si="12"/>
        <v>162162.46000000002</v>
      </c>
      <c r="L48" s="42">
        <f>SUM(B48:K48)</f>
        <v>1319413.39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27820.35</v>
      </c>
      <c r="C54" s="41">
        <f aca="true" t="shared" si="14" ref="C54:J54">SUM(C55:C66)</f>
        <v>74210.76000000001</v>
      </c>
      <c r="D54" s="41">
        <f t="shared" si="14"/>
        <v>267348.61</v>
      </c>
      <c r="E54" s="41">
        <f t="shared" si="14"/>
        <v>236891.97</v>
      </c>
      <c r="F54" s="41">
        <f t="shared" si="14"/>
        <v>231714.73</v>
      </c>
      <c r="G54" s="41">
        <f t="shared" si="14"/>
        <v>90415.49</v>
      </c>
      <c r="H54" s="41">
        <f t="shared" si="14"/>
        <v>52158.23</v>
      </c>
      <c r="I54" s="41">
        <f>SUM(I55:I69)</f>
        <v>102362.97</v>
      </c>
      <c r="J54" s="41">
        <f t="shared" si="14"/>
        <v>74327.82</v>
      </c>
      <c r="K54" s="41">
        <f>SUM(K55:K68)</f>
        <v>162162.46000000002</v>
      </c>
      <c r="L54" s="46">
        <f>SUM(B54:K54)</f>
        <v>1319413.39</v>
      </c>
      <c r="M54" s="40"/>
    </row>
    <row r="55" spans="1:13" ht="18.75" customHeight="1">
      <c r="A55" s="47" t="s">
        <v>51</v>
      </c>
      <c r="B55" s="48">
        <v>27820.35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27820.35</v>
      </c>
      <c r="M55" s="40"/>
    </row>
    <row r="56" spans="1:12" ht="18.75" customHeight="1">
      <c r="A56" s="47" t="s">
        <v>61</v>
      </c>
      <c r="B56" s="17">
        <v>0</v>
      </c>
      <c r="C56" s="48">
        <v>64696.94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64696.94</v>
      </c>
    </row>
    <row r="57" spans="1:12" ht="18.75" customHeight="1">
      <c r="A57" s="47" t="s">
        <v>62</v>
      </c>
      <c r="B57" s="17">
        <v>0</v>
      </c>
      <c r="C57" s="48">
        <v>9513.82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9513.82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267348.61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267348.61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236891.97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236891.97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231714.73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231714.73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90415.49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90415.49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52158.23</v>
      </c>
      <c r="I62" s="17">
        <v>0</v>
      </c>
      <c r="J62" s="17">
        <v>0</v>
      </c>
      <c r="K62" s="17">
        <v>0</v>
      </c>
      <c r="L62" s="46">
        <f t="shared" si="15"/>
        <v>52158.23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74327.82</v>
      </c>
      <c r="K64" s="17">
        <v>0</v>
      </c>
      <c r="L64" s="46">
        <f t="shared" si="15"/>
        <v>74327.82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72908.24</v>
      </c>
      <c r="L65" s="46">
        <f t="shared" si="15"/>
        <v>72908.24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89254.22</v>
      </c>
      <c r="L66" s="46">
        <f t="shared" si="15"/>
        <v>89254.22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102362.97</v>
      </c>
      <c r="J69" s="53">
        <v>0</v>
      </c>
      <c r="K69" s="53">
        <v>0</v>
      </c>
      <c r="L69" s="51">
        <f>SUM(B69:K69)</f>
        <v>102362.97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2020-08-20T17:55:37Z</dcterms:modified>
  <cp:category/>
  <cp:version/>
  <cp:contentType/>
  <cp:contentStatus/>
</cp:coreProperties>
</file>