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<sst xmlns="http://schemas.openxmlformats.org/spreadsheetml/2006/main" count="79" uniqueCount="78">
  <si>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</si>
  <si>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</si>
  <si>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</si>
  <si>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</si>
  <si>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</si>
  <si>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</si>
  <si>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</si>
  <si>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</si>
  <si>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</si>
  <si>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</si>
  <si>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</si>
  <si>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</si>
  <si>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</si>
  <si>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</si>
  <si>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</si>
  <si>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</si>
  <si>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</si>
  <si>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</si>
  <si>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</si>
  <si>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</si>
  <si>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</si>
  <si>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</si>
  <si>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</si>
  <si>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</si>
  <si>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</si>
  <si>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</si>
  <si>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</si>
  <si>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</si>
  <si>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</si>
  <si>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</si>
  <si>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</si>
  <si>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</si>
  <si>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</si>
  <si>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</si>
  <si>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</si>
  <si>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</si>
  <si>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</si>
  <si>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</si>
  <si>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</si>
  <si>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</si>
  <si>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</si>
  <si>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</si>
  <si>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</si>
  <si>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</si>
  <si>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</si>
  <si>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</si>
  <si>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</si>
  <si>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</si>
  <si>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</si>
  <si>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</si>
  <si>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</si>
  <si>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</si>
  <si>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</si>
  <si>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</si>
  <si>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</si>
  <si>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</si>
  <si>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</si>
  <si>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</si>
  <si>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</si>
  <si>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</si>
  <si>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</si>
  <si>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</si>
  <si>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</si>
  <si>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</si>
  <si>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</si>
  <si>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</si>
  <si>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</si>
  <si>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</si>
  <si>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</si>
  <si>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</si>
  <si>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</si>
  <si>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</si>
  <si>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</si>
  <si>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</si>
  <si>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</si>
  <si>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</si>
  <si>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15/08/20 - VENCIMENTO 21/08/20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</si>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</sst>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29981</v>
      </c>
      <c r="C7" s="10">
        <f>C8+C11</f>
        <v>40829</v>
      </c>
      <c r="D7" s="10">
        <f aca="true" t="shared" si="0" ref="D7:K7">D8+D11</f>
        <v>116361</v>
      </c>
      <c r="E7" s="10">
        <f t="shared" si="0"/>
        <v>121490</v>
      </c>
      <c r="F7" s="10">
        <f t="shared" si="0"/>
        <v>117074</v>
      </c>
      <c r="G7" s="10">
        <f t="shared" si="0"/>
        <v>48573</v>
      </c>
      <c r="H7" s="10">
        <f t="shared" si="0"/>
        <v>19562</v>
      </c>
      <c r="I7" s="10">
        <f t="shared" si="0"/>
        <v>46951</v>
      </c>
      <c r="J7" s="10">
        <f t="shared" si="0"/>
        <v>27862</v>
      </c>
      <c r="K7" s="10">
        <f t="shared" si="0"/>
        <v>82132</v>
      </c>
      <c r="L7" s="10">
        <f>SUM(B7:K7)</f>
        <v>650815</v>
      </c>
      <c r="M7" s="11"/>
    </row>
    <row r="8" spans="1:13" ht="17.25" customHeight="1">
      <c r="A8" s="12" t="s">
        <v>18</v>
      </c>
      <c r="B8" s="13">
        <f>B9+B10</f>
        <v>2807</v>
      </c>
      <c r="C8" s="13">
        <f aca="true" t="shared" si="1" ref="C8:K8">C9+C10</f>
        <v>3457</v>
      </c>
      <c r="D8" s="13">
        <f t="shared" si="1"/>
        <v>9718</v>
      </c>
      <c r="E8" s="13">
        <f t="shared" si="1"/>
        <v>10005</v>
      </c>
      <c r="F8" s="13">
        <f t="shared" si="1"/>
        <v>8696</v>
      </c>
      <c r="G8" s="13">
        <f t="shared" si="1"/>
        <v>4001</v>
      </c>
      <c r="H8" s="13">
        <f t="shared" si="1"/>
        <v>1304</v>
      </c>
      <c r="I8" s="13">
        <f t="shared" si="1"/>
        <v>2434</v>
      </c>
      <c r="J8" s="13">
        <f t="shared" si="1"/>
        <v>1577</v>
      </c>
      <c r="K8" s="13">
        <f t="shared" si="1"/>
        <v>5385</v>
      </c>
      <c r="L8" s="13">
        <f>SUM(B8:K8)</f>
        <v>49384</v>
      </c>
      <c r="M8"/>
    </row>
    <row r="9" spans="1:13" ht="17.25" customHeight="1">
      <c r="A9" s="14" t="s">
        <v>19</v>
      </c>
      <c r="B9" s="15">
        <v>2807</v>
      </c>
      <c r="C9" s="15">
        <v>3457</v>
      </c>
      <c r="D9" s="15">
        <v>9718</v>
      </c>
      <c r="E9" s="15">
        <v>10005</v>
      </c>
      <c r="F9" s="15">
        <v>8696</v>
      </c>
      <c r="G9" s="15">
        <v>4001</v>
      </c>
      <c r="H9" s="15">
        <v>1304</v>
      </c>
      <c r="I9" s="15">
        <v>2434</v>
      </c>
      <c r="J9" s="15">
        <v>1577</v>
      </c>
      <c r="K9" s="15">
        <v>5385</v>
      </c>
      <c r="L9" s="13">
        <f>SUM(B9:K9)</f>
        <v>49384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27174</v>
      </c>
      <c r="C11" s="15">
        <v>37372</v>
      </c>
      <c r="D11" s="15">
        <v>106643</v>
      </c>
      <c r="E11" s="15">
        <v>111485</v>
      </c>
      <c r="F11" s="15">
        <v>108378</v>
      </c>
      <c r="G11" s="15">
        <v>44572</v>
      </c>
      <c r="H11" s="15">
        <v>18258</v>
      </c>
      <c r="I11" s="15">
        <v>44517</v>
      </c>
      <c r="J11" s="15">
        <v>26285</v>
      </c>
      <c r="K11" s="15">
        <v>76747</v>
      </c>
      <c r="L11" s="13">
        <f>SUM(B11:K11)</f>
        <v>601431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1.240522367225262</v>
      </c>
      <c r="C15" s="22">
        <v>1.701676756497286</v>
      </c>
      <c r="D15" s="22">
        <v>1.785287927335552</v>
      </c>
      <c r="E15" s="22">
        <v>1.467521231251199</v>
      </c>
      <c r="F15" s="22">
        <v>1.554927989946477</v>
      </c>
      <c r="G15" s="22">
        <v>1.60771970716984</v>
      </c>
      <c r="H15" s="22">
        <v>1.834430169796387</v>
      </c>
      <c r="I15" s="22">
        <v>1.545150111749306</v>
      </c>
      <c r="J15" s="22">
        <v>1.798514442677142</v>
      </c>
      <c r="K15" s="22">
        <v>1.570119583362545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207582.38999999998</v>
      </c>
      <c r="C17" s="25">
        <f aca="true" t="shared" si="2" ref="C17:K17">C18+C19+C20+C21+C22+C23+C24</f>
        <v>207782.3</v>
      </c>
      <c r="D17" s="25">
        <f t="shared" si="2"/>
        <v>744529.84</v>
      </c>
      <c r="E17" s="25">
        <f t="shared" si="2"/>
        <v>651335.6</v>
      </c>
      <c r="F17" s="25">
        <f t="shared" si="2"/>
        <v>592882.32</v>
      </c>
      <c r="G17" s="25">
        <f t="shared" si="2"/>
        <v>275049.5</v>
      </c>
      <c r="H17" s="25">
        <f t="shared" si="2"/>
        <v>141534.14999999997</v>
      </c>
      <c r="I17" s="25">
        <f t="shared" si="2"/>
        <v>232391.89</v>
      </c>
      <c r="J17" s="25">
        <f t="shared" si="2"/>
        <v>177249.07000000004</v>
      </c>
      <c r="K17" s="25">
        <f t="shared" si="2"/>
        <v>365546.19</v>
      </c>
      <c r="L17" s="25">
        <f>L18+L19+L20+L21+L22+L23+L24</f>
        <v>3595883.25</v>
      </c>
      <c r="M17"/>
    </row>
    <row r="18" spans="1:13" ht="17.25" customHeight="1">
      <c r="A18" s="26" t="s">
        <v>24</v>
      </c>
      <c r="B18" s="33">
        <f aca="true" t="shared" si="3" ref="B18:K18">ROUND(B13*B7,2)</f>
        <v>172579.63</v>
      </c>
      <c r="C18" s="33">
        <f t="shared" si="3"/>
        <v>126635.23</v>
      </c>
      <c r="D18" s="33">
        <f t="shared" si="3"/>
        <v>429814.26</v>
      </c>
      <c r="E18" s="33">
        <f t="shared" si="3"/>
        <v>453838.04</v>
      </c>
      <c r="F18" s="33">
        <f t="shared" si="3"/>
        <v>387140.3</v>
      </c>
      <c r="G18" s="33">
        <f t="shared" si="3"/>
        <v>176499.71</v>
      </c>
      <c r="H18" s="33">
        <f t="shared" si="3"/>
        <v>78318.42</v>
      </c>
      <c r="I18" s="33">
        <f t="shared" si="3"/>
        <v>156126.16</v>
      </c>
      <c r="J18" s="33">
        <f t="shared" si="3"/>
        <v>99757.1</v>
      </c>
      <c r="K18" s="33">
        <f t="shared" si="3"/>
        <v>240096.48</v>
      </c>
      <c r="L18" s="33">
        <f aca="true" t="shared" si="4" ref="L18:L24">SUM(B18:K18)</f>
        <v>2320805.33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41509.26</v>
      </c>
      <c r="C19" s="33">
        <f t="shared" si="5"/>
        <v>88857</v>
      </c>
      <c r="D19" s="33">
        <f t="shared" si="5"/>
        <v>337527.95</v>
      </c>
      <c r="E19" s="33">
        <f t="shared" si="5"/>
        <v>212178.92</v>
      </c>
      <c r="F19" s="33">
        <f t="shared" si="5"/>
        <v>214834.99</v>
      </c>
      <c r="G19" s="33">
        <f t="shared" si="5"/>
        <v>107262.35</v>
      </c>
      <c r="H19" s="33">
        <f t="shared" si="5"/>
        <v>65351.25</v>
      </c>
      <c r="I19" s="33">
        <f t="shared" si="5"/>
        <v>85112.19</v>
      </c>
      <c r="J19" s="33">
        <f t="shared" si="5"/>
        <v>79657.49</v>
      </c>
      <c r="K19" s="33">
        <f t="shared" si="5"/>
        <v>136883.71</v>
      </c>
      <c r="L19" s="33">
        <f t="shared" si="4"/>
        <v>1369175.1099999999</v>
      </c>
      <c r="M19"/>
    </row>
    <row r="20" spans="1:13" ht="17.25" customHeight="1">
      <c r="A20" s="27" t="s">
        <v>26</v>
      </c>
      <c r="B20" s="33">
        <v>593.65</v>
      </c>
      <c r="C20" s="33">
        <v>3010.63</v>
      </c>
      <c r="D20" s="33">
        <v>15528.75</v>
      </c>
      <c r="E20" s="33">
        <v>14120.28</v>
      </c>
      <c r="F20" s="33">
        <v>18707.33</v>
      </c>
      <c r="G20" s="33">
        <v>6444.94</v>
      </c>
      <c r="H20" s="33">
        <v>5487.77</v>
      </c>
      <c r="I20" s="33">
        <v>3477.06</v>
      </c>
      <c r="J20" s="33">
        <v>6021.26</v>
      </c>
      <c r="K20" s="33">
        <v>7844.6</v>
      </c>
      <c r="L20" s="33">
        <f t="shared" si="4"/>
        <v>81236.27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-8424.01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-15157.5</v>
      </c>
      <c r="H24" s="33">
        <v>-8947.15</v>
      </c>
      <c r="I24" s="33">
        <v>-12323.52</v>
      </c>
      <c r="J24" s="33">
        <v>-10834.5</v>
      </c>
      <c r="K24" s="33">
        <v>-19278.6</v>
      </c>
      <c r="L24" s="33">
        <f t="shared" si="4"/>
        <v>-181952.76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-51322.64</v>
      </c>
      <c r="C27" s="33">
        <f t="shared" si="6"/>
        <v>-15210.8</v>
      </c>
      <c r="D27" s="33">
        <f t="shared" si="6"/>
        <v>-42759.2</v>
      </c>
      <c r="E27" s="33">
        <f t="shared" si="6"/>
        <v>-52910.7</v>
      </c>
      <c r="F27" s="33">
        <f t="shared" si="6"/>
        <v>-38262.4</v>
      </c>
      <c r="G27" s="33">
        <f t="shared" si="6"/>
        <v>-17604.4</v>
      </c>
      <c r="H27" s="33">
        <f t="shared" si="6"/>
        <v>-21014.1</v>
      </c>
      <c r="I27" s="33">
        <f t="shared" si="6"/>
        <v>-10709.6</v>
      </c>
      <c r="J27" s="33">
        <f t="shared" si="6"/>
        <v>-6938.8</v>
      </c>
      <c r="K27" s="33">
        <f t="shared" si="6"/>
        <v>-23694</v>
      </c>
      <c r="L27" s="33">
        <f aca="true" t="shared" si="7" ref="L27:L33">SUM(B27:K27)</f>
        <v>-280426.64</v>
      </c>
      <c r="M27"/>
    </row>
    <row r="28" spans="1:13" ht="18.75" customHeight="1">
      <c r="A28" s="27" t="s">
        <v>30</v>
      </c>
      <c r="B28" s="33">
        <f>B29+B30+B31+B32</f>
        <v>-12350.8</v>
      </c>
      <c r="C28" s="33">
        <f aca="true" t="shared" si="8" ref="C28:K28">C29+C30+C31+C32</f>
        <v>-15210.8</v>
      </c>
      <c r="D28" s="33">
        <f t="shared" si="8"/>
        <v>-42759.2</v>
      </c>
      <c r="E28" s="33">
        <f t="shared" si="8"/>
        <v>-44022</v>
      </c>
      <c r="F28" s="33">
        <f t="shared" si="8"/>
        <v>-38262.4</v>
      </c>
      <c r="G28" s="33">
        <f t="shared" si="8"/>
        <v>-17604.4</v>
      </c>
      <c r="H28" s="33">
        <f t="shared" si="8"/>
        <v>-5737.6</v>
      </c>
      <c r="I28" s="33">
        <f t="shared" si="8"/>
        <v>-10709.6</v>
      </c>
      <c r="J28" s="33">
        <f t="shared" si="8"/>
        <v>-6938.8</v>
      </c>
      <c r="K28" s="33">
        <f t="shared" si="8"/>
        <v>-23694</v>
      </c>
      <c r="L28" s="33">
        <f t="shared" si="7"/>
        <v>-217289.59999999998</v>
      </c>
      <c r="M28"/>
    </row>
    <row r="29" spans="1:13" s="36" customFormat="1" ht="18.75" customHeight="1">
      <c r="A29" s="34" t="s">
        <v>58</v>
      </c>
      <c r="B29" s="33">
        <f>-ROUND((B9)*$E$3,2)</f>
        <v>-12350.8</v>
      </c>
      <c r="C29" s="33">
        <f aca="true" t="shared" si="9" ref="C29:K29">-ROUND((C9)*$E$3,2)</f>
        <v>-15210.8</v>
      </c>
      <c r="D29" s="33">
        <f t="shared" si="9"/>
        <v>-42759.2</v>
      </c>
      <c r="E29" s="33">
        <f t="shared" si="9"/>
        <v>-44022</v>
      </c>
      <c r="F29" s="33">
        <f t="shared" si="9"/>
        <v>-38262.4</v>
      </c>
      <c r="G29" s="33">
        <f t="shared" si="9"/>
        <v>-17604.4</v>
      </c>
      <c r="H29" s="33">
        <f t="shared" si="9"/>
        <v>-5737.6</v>
      </c>
      <c r="I29" s="33">
        <f t="shared" si="9"/>
        <v>-10709.6</v>
      </c>
      <c r="J29" s="33">
        <f t="shared" si="9"/>
        <v>-6938.8</v>
      </c>
      <c r="K29" s="33">
        <f t="shared" si="9"/>
        <v>-23694</v>
      </c>
      <c r="L29" s="33">
        <f t="shared" si="7"/>
        <v>-217289.59999999998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156259.75</v>
      </c>
      <c r="C48" s="41">
        <f aca="true" t="shared" si="12" ref="C48:K48">IF(C17+C27+C40+C49&lt;0,0,C17+C27+C49)</f>
        <v>192571.5</v>
      </c>
      <c r="D48" s="41">
        <f t="shared" si="12"/>
        <v>701770.64</v>
      </c>
      <c r="E48" s="41">
        <f t="shared" si="12"/>
        <v>598424.9</v>
      </c>
      <c r="F48" s="41">
        <f t="shared" si="12"/>
        <v>554619.9199999999</v>
      </c>
      <c r="G48" s="41">
        <f t="shared" si="12"/>
        <v>257445.1</v>
      </c>
      <c r="H48" s="41">
        <f t="shared" si="12"/>
        <v>120520.04999999996</v>
      </c>
      <c r="I48" s="41">
        <f t="shared" si="12"/>
        <v>221682.29</v>
      </c>
      <c r="J48" s="41">
        <f t="shared" si="12"/>
        <v>170310.27000000005</v>
      </c>
      <c r="K48" s="41">
        <f t="shared" si="12"/>
        <v>341852.19</v>
      </c>
      <c r="L48" s="42">
        <f>SUM(B48:K48)</f>
        <v>3315456.61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156259.75</v>
      </c>
      <c r="C54" s="41">
        <f aca="true" t="shared" si="14" ref="C54:J54">SUM(C55:C66)</f>
        <v>192571.5</v>
      </c>
      <c r="D54" s="41">
        <f t="shared" si="14"/>
        <v>701770.64</v>
      </c>
      <c r="E54" s="41">
        <f t="shared" si="14"/>
        <v>598424.9</v>
      </c>
      <c r="F54" s="41">
        <f t="shared" si="14"/>
        <v>554619.92</v>
      </c>
      <c r="G54" s="41">
        <f t="shared" si="14"/>
        <v>257445.1</v>
      </c>
      <c r="H54" s="41">
        <f t="shared" si="14"/>
        <v>120520.05</v>
      </c>
      <c r="I54" s="41">
        <f>SUM(I55:I69)</f>
        <v>221682.29</v>
      </c>
      <c r="J54" s="41">
        <f t="shared" si="14"/>
        <v>170310.27000000005</v>
      </c>
      <c r="K54" s="41">
        <f>SUM(K55:K68)</f>
        <v>341852.18000000005</v>
      </c>
      <c r="L54" s="46">
        <f>SUM(B54:K54)</f>
        <v>3315456.6</v>
      </c>
      <c r="M54" s="40"/>
    </row>
    <row r="55" spans="1:13" ht="18.75" customHeight="1">
      <c r="A55" s="47" t="s">
        <v>51</v>
      </c>
      <c r="B55" s="48">
        <v>156259.75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156259.75</v>
      </c>
      <c r="M55" s="40"/>
    </row>
    <row r="56" spans="1:12" ht="18.75" customHeight="1">
      <c r="A56" s="47" t="s">
        <v>61</v>
      </c>
      <c r="B56" s="17">
        <v>0</v>
      </c>
      <c r="C56" s="48">
        <v>168076.41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168076.41</v>
      </c>
    </row>
    <row r="57" spans="1:12" ht="18.75" customHeight="1">
      <c r="A57" s="47" t="s">
        <v>62</v>
      </c>
      <c r="B57" s="17">
        <v>0</v>
      </c>
      <c r="C57" s="48">
        <v>24495.09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24495.09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701770.64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701770.64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598424.9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598424.9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554619.92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554619.92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257445.1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257445.1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120520.05</v>
      </c>
      <c r="I62" s="17">
        <v>0</v>
      </c>
      <c r="J62" s="17">
        <v>0</v>
      </c>
      <c r="K62" s="17">
        <v>0</v>
      </c>
      <c r="L62" s="46">
        <f t="shared" si="15"/>
        <v>120520.05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170310.27000000005</v>
      </c>
      <c r="K64" s="17">
        <v>0</v>
      </c>
      <c r="L64" s="46">
        <f t="shared" si="15"/>
        <v>170310.27000000005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180053.54</v>
      </c>
      <c r="L65" s="46">
        <f t="shared" si="15"/>
        <v>180053.54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161798.64</v>
      </c>
      <c r="L66" s="46">
        <f t="shared" si="15"/>
        <v>161798.64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221682.29</v>
      </c>
      <c r="J69" s="53">
        <v>0</v>
      </c>
      <c r="K69" s="53">
        <v>0</v>
      </c>
      <c r="L69" s="51">
        <f>SUM(B69:K69)</f>
        <v>221682.29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2020-08-20T17:51:31Z</dcterms:modified>
  <cp:category/>
  <cp:version/>
  <cp:contentType/>
  <cp:contentStatus/>
</cp:coreProperties>
</file>