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<sst xmlns="http://schemas.openxmlformats.org/spreadsheetml/2006/main" count="79" uniqueCount="78">
  <si>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</si>
  <si>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</si>
  <si>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</si>
  <si>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</si>
  <si>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</si>
  <si>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</si>
  <si>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</si>
  <si>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</si>
  <si>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</si>
  <si>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</si>
  <si>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</si>
  <si>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</si>
  <si>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</si>
  <si>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</si>
  <si>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</si>
  <si>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</si>
  <si>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</si>
  <si>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</si>
  <si>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</si>
  <si>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</si>
  <si>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</si>
  <si>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</si>
  <si>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</si>
  <si>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</si>
  <si>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</si>
  <si>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</si>
  <si>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</si>
  <si>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</si>
  <si>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</si>
  <si>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</si>
  <si>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</si>
  <si>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</si>
  <si>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</si>
  <si>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</si>
  <si>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</si>
  <si>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</si>
  <si>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</si>
  <si>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</si>
  <si>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</si>
  <si>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</si>
  <si>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</si>
  <si>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</si>
  <si>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</si>
  <si>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</si>
  <si>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</si>
  <si>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</si>
  <si>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</si>
  <si>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</si>
  <si>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</si>
  <si>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</si>
  <si>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</si>
  <si>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</si>
  <si>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</si>
  <si>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</si>
  <si>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</si>
  <si>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</si>
  <si>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</si>
  <si>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</si>
  <si>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</si>
  <si>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</si>
  <si>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</si>
  <si>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</si>
  <si>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</si>
  <si>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</si>
  <si>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</si>
  <si>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</si>
  <si>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</si>
  <si>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</si>
  <si>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</si>
  <si>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</si>
  <si>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</si>
  <si>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</si>
  <si>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</si>
  <si>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</si>
  <si>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</si>
  <si>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</si>
  <si>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14/08/20 - VENCIMENTO 21/08/20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</si>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</sst>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44" fontId="32" fillId="0" borderId="1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50230</v>
      </c>
      <c r="C7" s="10">
        <f>C8+C11</f>
        <v>70602</v>
      </c>
      <c r="D7" s="10">
        <f aca="true" t="shared" si="0" ref="D7:K7">D8+D11</f>
        <v>190552</v>
      </c>
      <c r="E7" s="10">
        <f t="shared" si="0"/>
        <v>180958</v>
      </c>
      <c r="F7" s="10">
        <f t="shared" si="0"/>
        <v>186211</v>
      </c>
      <c r="G7" s="10">
        <f t="shared" si="0"/>
        <v>90516</v>
      </c>
      <c r="H7" s="10">
        <f t="shared" si="0"/>
        <v>41228</v>
      </c>
      <c r="I7" s="10">
        <f t="shared" si="0"/>
        <v>81752</v>
      </c>
      <c r="J7" s="10">
        <f t="shared" si="0"/>
        <v>57118</v>
      </c>
      <c r="K7" s="10">
        <f t="shared" si="0"/>
        <v>132394</v>
      </c>
      <c r="L7" s="10">
        <f>SUM(B7:K7)</f>
        <v>1081561</v>
      </c>
      <c r="M7" s="11"/>
    </row>
    <row r="8" spans="1:13" ht="17.25" customHeight="1">
      <c r="A8" s="12" t="s">
        <v>18</v>
      </c>
      <c r="B8" s="13">
        <f>B9+B10</f>
        <v>3447</v>
      </c>
      <c r="C8" s="13">
        <f aca="true" t="shared" si="1" ref="C8:K8">C9+C10</f>
        <v>4924</v>
      </c>
      <c r="D8" s="13">
        <f t="shared" si="1"/>
        <v>13345</v>
      </c>
      <c r="E8" s="13">
        <f t="shared" si="1"/>
        <v>11822</v>
      </c>
      <c r="F8" s="13">
        <f t="shared" si="1"/>
        <v>11270</v>
      </c>
      <c r="G8" s="13">
        <f t="shared" si="1"/>
        <v>6374</v>
      </c>
      <c r="H8" s="13">
        <f t="shared" si="1"/>
        <v>2665</v>
      </c>
      <c r="I8" s="13">
        <f t="shared" si="1"/>
        <v>3835</v>
      </c>
      <c r="J8" s="13">
        <f t="shared" si="1"/>
        <v>3119</v>
      </c>
      <c r="K8" s="13">
        <f t="shared" si="1"/>
        <v>7567</v>
      </c>
      <c r="L8" s="13">
        <f>SUM(B8:K8)</f>
        <v>68368</v>
      </c>
      <c r="M8"/>
    </row>
    <row r="9" spans="1:13" ht="17.25" customHeight="1">
      <c r="A9" s="14" t="s">
        <v>19</v>
      </c>
      <c r="B9" s="15">
        <v>3447</v>
      </c>
      <c r="C9" s="15">
        <v>4924</v>
      </c>
      <c r="D9" s="15">
        <v>13345</v>
      </c>
      <c r="E9" s="15">
        <v>11822</v>
      </c>
      <c r="F9" s="15">
        <v>11270</v>
      </c>
      <c r="G9" s="15">
        <v>6374</v>
      </c>
      <c r="H9" s="15">
        <v>2665</v>
      </c>
      <c r="I9" s="15">
        <v>3835</v>
      </c>
      <c r="J9" s="15">
        <v>3119</v>
      </c>
      <c r="K9" s="15">
        <v>7567</v>
      </c>
      <c r="L9" s="13">
        <f>SUM(B9:K9)</f>
        <v>68368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46783</v>
      </c>
      <c r="C11" s="15">
        <v>65678</v>
      </c>
      <c r="D11" s="15">
        <v>177207</v>
      </c>
      <c r="E11" s="15">
        <v>169136</v>
      </c>
      <c r="F11" s="15">
        <v>174941</v>
      </c>
      <c r="G11" s="15">
        <v>84142</v>
      </c>
      <c r="H11" s="15">
        <v>38563</v>
      </c>
      <c r="I11" s="15">
        <v>77917</v>
      </c>
      <c r="J11" s="15">
        <v>53999</v>
      </c>
      <c r="K11" s="15">
        <v>124827</v>
      </c>
      <c r="L11" s="13">
        <f>SUM(B11:K11)</f>
        <v>1013193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1.233094082455863</v>
      </c>
      <c r="C15" s="22">
        <v>1.691547747419352</v>
      </c>
      <c r="D15" s="22">
        <v>1.760873731260008</v>
      </c>
      <c r="E15" s="22">
        <v>1.447418169529061</v>
      </c>
      <c r="F15" s="22">
        <v>1.551480205246574</v>
      </c>
      <c r="G15" s="22">
        <v>1.69016683872507</v>
      </c>
      <c r="H15" s="22">
        <v>1.794551305214369</v>
      </c>
      <c r="I15" s="22">
        <v>1.598961295749186</v>
      </c>
      <c r="J15" s="22">
        <v>1.829523270612857</v>
      </c>
      <c r="K15" s="22">
        <v>1.607001611522158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351213.59</v>
      </c>
      <c r="C17" s="25">
        <f aca="true" t="shared" si="2" ref="C17:K17">C18+C19+C20+C21+C22+C23+C24</f>
        <v>364484.71</v>
      </c>
      <c r="D17" s="25">
        <f t="shared" si="2"/>
        <v>1219411.21</v>
      </c>
      <c r="E17" s="25">
        <f t="shared" si="2"/>
        <v>965378.28</v>
      </c>
      <c r="F17" s="25">
        <f t="shared" si="2"/>
        <v>950392.57</v>
      </c>
      <c r="G17" s="25">
        <f t="shared" si="2"/>
        <v>554571.38</v>
      </c>
      <c r="H17" s="25">
        <f t="shared" si="2"/>
        <v>295561.77999999997</v>
      </c>
      <c r="I17" s="25">
        <f t="shared" si="2"/>
        <v>426926.51</v>
      </c>
      <c r="J17" s="25">
        <f t="shared" si="2"/>
        <v>375582.85</v>
      </c>
      <c r="K17" s="25">
        <f t="shared" si="2"/>
        <v>616001.05</v>
      </c>
      <c r="L17" s="25">
        <f>L18+L19+L20+L21+L22+L23+L24</f>
        <v>6119523.929999999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289138.95</v>
      </c>
      <c r="C18" s="33">
        <f t="shared" si="3"/>
        <v>218979.16</v>
      </c>
      <c r="D18" s="33">
        <f t="shared" si="3"/>
        <v>703860.98</v>
      </c>
      <c r="E18" s="33">
        <f t="shared" si="3"/>
        <v>675986.7</v>
      </c>
      <c r="F18" s="33">
        <f t="shared" si="3"/>
        <v>615762.53</v>
      </c>
      <c r="G18" s="33">
        <f t="shared" si="3"/>
        <v>328907.99</v>
      </c>
      <c r="H18" s="33">
        <f t="shared" si="3"/>
        <v>165060.42</v>
      </c>
      <c r="I18" s="33">
        <f t="shared" si="3"/>
        <v>271849.93</v>
      </c>
      <c r="J18" s="33">
        <f t="shared" si="3"/>
        <v>204505.29</v>
      </c>
      <c r="K18" s="33">
        <f t="shared" si="3"/>
        <v>387027.38</v>
      </c>
      <c r="L18" s="33">
        <f aca="true" t="shared" si="4" ref="L18:L24">SUM(B18:K18)</f>
        <v>3861079.3299999996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67396.58</v>
      </c>
      <c r="C19" s="33">
        <f t="shared" si="5"/>
        <v>151434.54</v>
      </c>
      <c r="D19" s="33">
        <f t="shared" si="5"/>
        <v>535549.33</v>
      </c>
      <c r="E19" s="33">
        <f t="shared" si="5"/>
        <v>302448.73</v>
      </c>
      <c r="F19" s="33">
        <f t="shared" si="5"/>
        <v>339580.85</v>
      </c>
      <c r="G19" s="33">
        <f t="shared" si="5"/>
        <v>227001.39</v>
      </c>
      <c r="H19" s="33">
        <f t="shared" si="5"/>
        <v>131148.97</v>
      </c>
      <c r="I19" s="33">
        <f t="shared" si="5"/>
        <v>162827.59</v>
      </c>
      <c r="J19" s="33">
        <f t="shared" si="5"/>
        <v>169641.9</v>
      </c>
      <c r="K19" s="33">
        <f t="shared" si="5"/>
        <v>234926.24</v>
      </c>
      <c r="L19" s="33">
        <f t="shared" si="4"/>
        <v>2321956.12</v>
      </c>
      <c r="M19"/>
    </row>
    <row r="20" spans="1:13" ht="17.25" customHeight="1">
      <c r="A20" s="27" t="s">
        <v>26</v>
      </c>
      <c r="B20" s="33">
        <v>1775.83</v>
      </c>
      <c r="C20" s="33">
        <v>4791.57</v>
      </c>
      <c r="D20" s="33">
        <v>18342.02</v>
      </c>
      <c r="E20" s="33">
        <v>15858.81</v>
      </c>
      <c r="F20" s="33">
        <v>22849.49</v>
      </c>
      <c r="G20" s="33">
        <v>13825.95</v>
      </c>
      <c r="H20" s="33">
        <v>6975.68</v>
      </c>
      <c r="I20" s="33">
        <v>4579.55</v>
      </c>
      <c r="J20" s="33">
        <v>9625.54</v>
      </c>
      <c r="K20" s="33">
        <v>13331.55</v>
      </c>
      <c r="L20" s="33">
        <f t="shared" si="4"/>
        <v>111955.99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-256.2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-256.2</v>
      </c>
      <c r="M23"/>
    </row>
    <row r="24" spans="1:13" ht="17.25" customHeight="1">
      <c r="A24" s="27" t="s">
        <v>74</v>
      </c>
      <c r="B24" s="33">
        <v>-8421.63</v>
      </c>
      <c r="C24" s="33">
        <v>-10720.56</v>
      </c>
      <c r="D24" s="33">
        <v>-38341.12</v>
      </c>
      <c r="E24" s="33">
        <v>-28659.76</v>
      </c>
      <c r="F24" s="33">
        <v>-29124.16</v>
      </c>
      <c r="G24" s="33">
        <v>-15163.95</v>
      </c>
      <c r="H24" s="33">
        <v>-8947.15</v>
      </c>
      <c r="I24" s="33">
        <v>-12330.56</v>
      </c>
      <c r="J24" s="33">
        <v>-10837.6</v>
      </c>
      <c r="K24" s="33">
        <v>-19284.12</v>
      </c>
      <c r="L24" s="33">
        <f t="shared" si="4"/>
        <v>-181830.61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-54138.64</v>
      </c>
      <c r="C27" s="33">
        <f t="shared" si="6"/>
        <v>-24002</v>
      </c>
      <c r="D27" s="33">
        <f t="shared" si="6"/>
        <v>-62955.2</v>
      </c>
      <c r="E27" s="33">
        <f t="shared" si="6"/>
        <v>-60905.5</v>
      </c>
      <c r="F27" s="33">
        <f t="shared" si="6"/>
        <v>-57230.8</v>
      </c>
      <c r="G27" s="33">
        <f t="shared" si="6"/>
        <v>-404877.19999999995</v>
      </c>
      <c r="H27" s="33">
        <f t="shared" si="6"/>
        <v>-28230.1</v>
      </c>
      <c r="I27" s="33">
        <f t="shared" si="6"/>
        <v>-24769.829999999998</v>
      </c>
      <c r="J27" s="33">
        <f t="shared" si="6"/>
        <v>-16693.6</v>
      </c>
      <c r="K27" s="33">
        <f t="shared" si="6"/>
        <v>-34799.600000000006</v>
      </c>
      <c r="L27" s="33">
        <f aca="true" t="shared" si="7" ref="L27:L33">SUM(B27:K27)</f>
        <v>-768602.4699999999</v>
      </c>
      <c r="M27"/>
    </row>
    <row r="28" spans="1:13" ht="18.75" customHeight="1">
      <c r="A28" s="27" t="s">
        <v>30</v>
      </c>
      <c r="B28" s="33">
        <f>B29+B30+B31+B32</f>
        <v>-15166.8</v>
      </c>
      <c r="C28" s="33">
        <f aca="true" t="shared" si="8" ref="C28:K28">C29+C30+C31+C32</f>
        <v>-21665.6</v>
      </c>
      <c r="D28" s="33">
        <f t="shared" si="8"/>
        <v>-58718</v>
      </c>
      <c r="E28" s="33">
        <f t="shared" si="8"/>
        <v>-52016.8</v>
      </c>
      <c r="F28" s="33">
        <f t="shared" si="8"/>
        <v>-49588</v>
      </c>
      <c r="G28" s="33">
        <f t="shared" si="8"/>
        <v>-28045.6</v>
      </c>
      <c r="H28" s="33">
        <f t="shared" si="8"/>
        <v>-11726</v>
      </c>
      <c r="I28" s="33">
        <f t="shared" si="8"/>
        <v>-24769.829999999998</v>
      </c>
      <c r="J28" s="33">
        <f t="shared" si="8"/>
        <v>-13723.6</v>
      </c>
      <c r="K28" s="33">
        <f t="shared" si="8"/>
        <v>-33294.8</v>
      </c>
      <c r="L28" s="33">
        <f t="shared" si="7"/>
        <v>-308715.02999999997</v>
      </c>
      <c r="M28"/>
    </row>
    <row r="29" spans="1:13" s="36" customFormat="1" ht="18.75" customHeight="1">
      <c r="A29" s="34" t="s">
        <v>58</v>
      </c>
      <c r="B29" s="33">
        <f>-ROUND((B9)*$E$3,2)</f>
        <v>-15166.8</v>
      </c>
      <c r="C29" s="33">
        <f aca="true" t="shared" si="9" ref="C29:K29">-ROUND((C9)*$E$3,2)</f>
        <v>-21665.6</v>
      </c>
      <c r="D29" s="33">
        <f t="shared" si="9"/>
        <v>-58718</v>
      </c>
      <c r="E29" s="33">
        <f t="shared" si="9"/>
        <v>-52016.8</v>
      </c>
      <c r="F29" s="33">
        <f t="shared" si="9"/>
        <v>-49588</v>
      </c>
      <c r="G29" s="33">
        <f t="shared" si="9"/>
        <v>-28045.6</v>
      </c>
      <c r="H29" s="33">
        <f t="shared" si="9"/>
        <v>-11726</v>
      </c>
      <c r="I29" s="33">
        <f t="shared" si="9"/>
        <v>-16874</v>
      </c>
      <c r="J29" s="33">
        <f t="shared" si="9"/>
        <v>-13723.6</v>
      </c>
      <c r="K29" s="33">
        <f t="shared" si="9"/>
        <v>-33294.8</v>
      </c>
      <c r="L29" s="33">
        <f t="shared" si="7"/>
        <v>-300819.2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-16.89</v>
      </c>
      <c r="J31" s="17">
        <v>0</v>
      </c>
      <c r="K31" s="17">
        <v>0</v>
      </c>
      <c r="L31" s="33">
        <f t="shared" si="7"/>
        <v>-16.89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-7878.94</v>
      </c>
      <c r="J32" s="17">
        <v>0</v>
      </c>
      <c r="K32" s="17">
        <v>0</v>
      </c>
      <c r="L32" s="33">
        <f t="shared" si="7"/>
        <v>-7878.94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-2336.4</v>
      </c>
      <c r="D33" s="38">
        <f t="shared" si="10"/>
        <v>-4237.2</v>
      </c>
      <c r="E33" s="38">
        <f t="shared" si="10"/>
        <v>-8888.7</v>
      </c>
      <c r="F33" s="38">
        <f t="shared" si="10"/>
        <v>-7642.8</v>
      </c>
      <c r="G33" s="38">
        <f t="shared" si="10"/>
        <v>-376831.6</v>
      </c>
      <c r="H33" s="38">
        <f t="shared" si="10"/>
        <v>-16504.1</v>
      </c>
      <c r="I33" s="38">
        <f t="shared" si="10"/>
        <v>0</v>
      </c>
      <c r="J33" s="38">
        <f t="shared" si="10"/>
        <v>-2970</v>
      </c>
      <c r="K33" s="38">
        <f t="shared" si="10"/>
        <v>-1504.8</v>
      </c>
      <c r="L33" s="33">
        <f t="shared" si="7"/>
        <v>-459887.43999999994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-2336.4</v>
      </c>
      <c r="D38" s="17">
        <v>-4237.2</v>
      </c>
      <c r="E38" s="17">
        <v>0</v>
      </c>
      <c r="F38" s="17">
        <v>-7642.8</v>
      </c>
      <c r="G38" s="17">
        <v>-831.6</v>
      </c>
      <c r="H38" s="17">
        <v>-1227.6</v>
      </c>
      <c r="I38" s="17">
        <v>0</v>
      </c>
      <c r="J38" s="17">
        <v>-2970</v>
      </c>
      <c r="K38" s="17">
        <v>-1504.8</v>
      </c>
      <c r="L38" s="30">
        <f t="shared" si="11"/>
        <v>-20750.4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433000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-809000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-809000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297074.95</v>
      </c>
      <c r="C48" s="41">
        <f aca="true" t="shared" si="12" ref="C48:K48">IF(C17+C27+C40+C49&lt;0,0,C17+C27+C49)</f>
        <v>340482.71</v>
      </c>
      <c r="D48" s="41">
        <f t="shared" si="12"/>
        <v>1156456.01</v>
      </c>
      <c r="E48" s="41">
        <f t="shared" si="12"/>
        <v>904472.78</v>
      </c>
      <c r="F48" s="41">
        <f t="shared" si="12"/>
        <v>893161.7699999999</v>
      </c>
      <c r="G48" s="41">
        <f t="shared" si="12"/>
        <v>149694.18000000005</v>
      </c>
      <c r="H48" s="41">
        <f t="shared" si="12"/>
        <v>267331.68</v>
      </c>
      <c r="I48" s="41">
        <f t="shared" si="12"/>
        <v>402156.68</v>
      </c>
      <c r="J48" s="41">
        <f t="shared" si="12"/>
        <v>358889.25</v>
      </c>
      <c r="K48" s="41">
        <f t="shared" si="12"/>
        <v>581201.4500000001</v>
      </c>
      <c r="L48" s="42">
        <f>SUM(B48:K48)</f>
        <v>5350921.460000001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297074.95</v>
      </c>
      <c r="C54" s="41">
        <f aca="true" t="shared" si="14" ref="C54:J54">SUM(C55:C66)</f>
        <v>340482.72</v>
      </c>
      <c r="D54" s="41">
        <f t="shared" si="14"/>
        <v>1156456.01</v>
      </c>
      <c r="E54" s="41">
        <f t="shared" si="14"/>
        <v>904472.79</v>
      </c>
      <c r="F54" s="41">
        <f t="shared" si="14"/>
        <v>893161.77</v>
      </c>
      <c r="G54" s="41">
        <f t="shared" si="14"/>
        <v>149694.18</v>
      </c>
      <c r="H54" s="41">
        <f t="shared" si="14"/>
        <v>267331.68</v>
      </c>
      <c r="I54" s="41">
        <f>SUM(I55:I69)</f>
        <v>402156.68</v>
      </c>
      <c r="J54" s="41">
        <f t="shared" si="14"/>
        <v>358889.25</v>
      </c>
      <c r="K54" s="41">
        <f>SUM(K55:K68)</f>
        <v>581201.45</v>
      </c>
      <c r="L54" s="46">
        <f>SUM(B54:K54)</f>
        <v>5350921.48</v>
      </c>
      <c r="M54" s="40"/>
    </row>
    <row r="55" spans="1:13" ht="18.75" customHeight="1">
      <c r="A55" s="47" t="s">
        <v>51</v>
      </c>
      <c r="B55" s="48">
        <v>297074.95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297074.95</v>
      </c>
      <c r="M55" s="40"/>
    </row>
    <row r="56" spans="1:12" ht="18.75" customHeight="1">
      <c r="A56" s="47" t="s">
        <v>61</v>
      </c>
      <c r="B56" s="17">
        <v>0</v>
      </c>
      <c r="C56" s="48">
        <v>287060.98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287060.98</v>
      </c>
    </row>
    <row r="57" spans="1:12" ht="18.75" customHeight="1">
      <c r="A57" s="47" t="s">
        <v>62</v>
      </c>
      <c r="B57" s="17">
        <v>0</v>
      </c>
      <c r="C57" s="48">
        <v>53421.74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53421.74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1156456.01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1156456.01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904472.79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904472.79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893161.77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893161.77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149694.18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149694.18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267331.68</v>
      </c>
      <c r="I62" s="17">
        <v>0</v>
      </c>
      <c r="J62" s="17">
        <v>0</v>
      </c>
      <c r="K62" s="17">
        <v>0</v>
      </c>
      <c r="L62" s="46">
        <f t="shared" si="15"/>
        <v>267331.68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358889.25</v>
      </c>
      <c r="K64" s="17">
        <v>0</v>
      </c>
      <c r="L64" s="46">
        <f t="shared" si="15"/>
        <v>358889.25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318033.43</v>
      </c>
      <c r="L65" s="46">
        <f t="shared" si="15"/>
        <v>318033.43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263168.02</v>
      </c>
      <c r="L66" s="46">
        <f t="shared" si="15"/>
        <v>263168.02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5">
        <v>402156.68</v>
      </c>
      <c r="J69" s="53">
        <v>0</v>
      </c>
      <c r="K69" s="53">
        <v>0</v>
      </c>
      <c r="L69" s="51">
        <f>SUM(B69:K69)</f>
        <v>402156.68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2020-08-21T12:23:01Z</dcterms:modified>
  <cp:category/>
  <cp:version/>
  <cp:contentType/>
  <cp:contentStatus/>
</cp:coreProperties>
</file>