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<sst xmlns="http://schemas.openxmlformats.org/spreadsheetml/2006/main" count="79" uniqueCount="78">
  <si>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</si>
  <si>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</si>
  <si>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</si>
  <si>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</si>
  <si>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</si>
  <si>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</si>
  <si>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</si>
  <si>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</si>
  <si>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</si>
  <si>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</si>
  <si>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</si>
  <si>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</si>
  <si>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</si>
  <si>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</si>
  <si>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</si>
  <si>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</si>
  <si>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</si>
  <si>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</si>
  <si>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</si>
  <si>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</si>
  <si>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</si>
  <si>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</si>
  <si>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</si>
  <si>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</si>
  <si>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</si>
  <si>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</si>
  <si>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</si>
  <si>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</si>
  <si>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</si>
  <si>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</si>
  <si>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</si>
  <si>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</si>
  <si>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</si>
  <si>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</si>
  <si>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</si>
  <si>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</si>
  <si>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</si>
  <si>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</si>
  <si>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</si>
  <si>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</si>
  <si>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</si>
  <si>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</si>
  <si>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</si>
  <si>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</si>
  <si>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</si>
  <si>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</si>
  <si>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</si>
  <si>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</si>
  <si>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</si>
  <si>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</si>
  <si>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</si>
  <si>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</si>
  <si>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</si>
  <si>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</si>
  <si>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</si>
  <si>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</si>
  <si>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</si>
  <si>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</si>
  <si>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</si>
  <si>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</si>
  <si>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</si>
  <si>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</si>
  <si>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</si>
  <si>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</si>
  <si>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</si>
  <si>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</si>
  <si>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</si>
  <si>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</si>
  <si>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</si>
  <si>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</si>
  <si>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</si>
  <si>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</si>
  <si>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</si>
  <si>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</si>
  <si>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</si>
  <si>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</si>
  <si>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13/08/20 - VENCIMENTO 20/08/20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</si>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</sst>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50689</v>
      </c>
      <c r="C7" s="10">
        <f>C8+C11</f>
        <v>69679</v>
      </c>
      <c r="D7" s="10">
        <f aca="true" t="shared" si="0" ref="D7:K7">D8+D11</f>
        <v>189490</v>
      </c>
      <c r="E7" s="10">
        <f t="shared" si="0"/>
        <v>178496</v>
      </c>
      <c r="F7" s="10">
        <f t="shared" si="0"/>
        <v>183155</v>
      </c>
      <c r="G7" s="10">
        <f t="shared" si="0"/>
        <v>91485</v>
      </c>
      <c r="H7" s="10">
        <f t="shared" si="0"/>
        <v>40865</v>
      </c>
      <c r="I7" s="10">
        <f t="shared" si="0"/>
        <v>81116</v>
      </c>
      <c r="J7" s="10">
        <f t="shared" si="0"/>
        <v>56937</v>
      </c>
      <c r="K7" s="10">
        <f t="shared" si="0"/>
        <v>136196</v>
      </c>
      <c r="L7" s="10">
        <f>SUM(B7:K7)</f>
        <v>1078108</v>
      </c>
      <c r="M7" s="11"/>
    </row>
    <row r="8" spans="1:13" ht="17.25" customHeight="1">
      <c r="A8" s="12" t="s">
        <v>18</v>
      </c>
      <c r="B8" s="13">
        <f>B9+B10</f>
        <v>3382</v>
      </c>
      <c r="C8" s="13">
        <f aca="true" t="shared" si="1" ref="C8:K8">C9+C10</f>
        <v>4710</v>
      </c>
      <c r="D8" s="13">
        <f t="shared" si="1"/>
        <v>12510</v>
      </c>
      <c r="E8" s="13">
        <f t="shared" si="1"/>
        <v>10935</v>
      </c>
      <c r="F8" s="13">
        <f t="shared" si="1"/>
        <v>10061</v>
      </c>
      <c r="G8" s="13">
        <f t="shared" si="1"/>
        <v>6014</v>
      </c>
      <c r="H8" s="13">
        <f t="shared" si="1"/>
        <v>2474</v>
      </c>
      <c r="I8" s="13">
        <f t="shared" si="1"/>
        <v>3504</v>
      </c>
      <c r="J8" s="13">
        <f t="shared" si="1"/>
        <v>3051</v>
      </c>
      <c r="K8" s="13">
        <f t="shared" si="1"/>
        <v>7624</v>
      </c>
      <c r="L8" s="13">
        <f>SUM(B8:K8)</f>
        <v>64265</v>
      </c>
      <c r="M8"/>
    </row>
    <row r="9" spans="1:13" ht="17.25" customHeight="1">
      <c r="A9" s="14" t="s">
        <v>19</v>
      </c>
      <c r="B9" s="15">
        <v>3381</v>
      </c>
      <c r="C9" s="15">
        <v>4710</v>
      </c>
      <c r="D9" s="15">
        <v>12510</v>
      </c>
      <c r="E9" s="15">
        <v>10935</v>
      </c>
      <c r="F9" s="15">
        <v>10061</v>
      </c>
      <c r="G9" s="15">
        <v>6014</v>
      </c>
      <c r="H9" s="15">
        <v>2473</v>
      </c>
      <c r="I9" s="15">
        <v>3504</v>
      </c>
      <c r="J9" s="15">
        <v>3051</v>
      </c>
      <c r="K9" s="15">
        <v>7624</v>
      </c>
      <c r="L9" s="13">
        <f>SUM(B9:K9)</f>
        <v>64263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47307</v>
      </c>
      <c r="C11" s="15">
        <v>64969</v>
      </c>
      <c r="D11" s="15">
        <v>176980</v>
      </c>
      <c r="E11" s="15">
        <v>167561</v>
      </c>
      <c r="F11" s="15">
        <v>173094</v>
      </c>
      <c r="G11" s="15">
        <v>85471</v>
      </c>
      <c r="H11" s="15">
        <v>38391</v>
      </c>
      <c r="I11" s="15">
        <v>77612</v>
      </c>
      <c r="J11" s="15">
        <v>53886</v>
      </c>
      <c r="K11" s="15">
        <v>128572</v>
      </c>
      <c r="L11" s="13">
        <f>SUM(B11:K11)</f>
        <v>1013843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1.19594623900273</v>
      </c>
      <c r="C15" s="22">
        <v>1.681519630185198</v>
      </c>
      <c r="D15" s="22">
        <v>1.740855990410486</v>
      </c>
      <c r="E15" s="22">
        <v>1.447931436220611</v>
      </c>
      <c r="F15" s="22">
        <v>1.541525342610033</v>
      </c>
      <c r="G15" s="22">
        <v>1.639025775303931</v>
      </c>
      <c r="H15" s="22">
        <v>1.775674670871742</v>
      </c>
      <c r="I15" s="22">
        <v>1.587701571900532</v>
      </c>
      <c r="J15" s="22">
        <v>1.82338488709753</v>
      </c>
      <c r="K15" s="22">
        <v>1.545083993237222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343611.7</v>
      </c>
      <c r="C17" s="25">
        <f aca="true" t="shared" si="2" ref="C17:K17">C18+C19+C20+C21+C22+C23+C24</f>
        <v>357474.96</v>
      </c>
      <c r="D17" s="25">
        <f t="shared" si="2"/>
        <v>1198268.0599999998</v>
      </c>
      <c r="E17" s="25">
        <f t="shared" si="2"/>
        <v>952946.9099999999</v>
      </c>
      <c r="F17" s="25">
        <f t="shared" si="2"/>
        <v>928968.6799999999</v>
      </c>
      <c r="G17" s="25">
        <f t="shared" si="2"/>
        <v>542972.7200000001</v>
      </c>
      <c r="H17" s="25">
        <f t="shared" si="2"/>
        <v>290073.11</v>
      </c>
      <c r="I17" s="25">
        <f t="shared" si="2"/>
        <v>420253.30000000005</v>
      </c>
      <c r="J17" s="25">
        <f t="shared" si="2"/>
        <v>372933.83</v>
      </c>
      <c r="K17" s="25">
        <f t="shared" si="2"/>
        <v>609189.5599999999</v>
      </c>
      <c r="L17" s="25">
        <f>L18+L19+L20+L21+L22+L23+L24</f>
        <v>6016692.83</v>
      </c>
      <c r="M17"/>
    </row>
    <row r="18" spans="1:13" ht="17.25" customHeight="1">
      <c r="A18" s="26" t="s">
        <v>24</v>
      </c>
      <c r="B18" s="33">
        <f aca="true" t="shared" si="3" ref="B18:K18">ROUND(B13*B7,2)</f>
        <v>291781.09</v>
      </c>
      <c r="C18" s="33">
        <f t="shared" si="3"/>
        <v>216116.39</v>
      </c>
      <c r="D18" s="33">
        <f t="shared" si="3"/>
        <v>699938.16</v>
      </c>
      <c r="E18" s="33">
        <f t="shared" si="3"/>
        <v>666789.66</v>
      </c>
      <c r="F18" s="33">
        <f t="shared" si="3"/>
        <v>605656.95</v>
      </c>
      <c r="G18" s="33">
        <f t="shared" si="3"/>
        <v>332429.04</v>
      </c>
      <c r="H18" s="33">
        <f t="shared" si="3"/>
        <v>163607.11</v>
      </c>
      <c r="I18" s="33">
        <f t="shared" si="3"/>
        <v>269735.03</v>
      </c>
      <c r="J18" s="33">
        <f t="shared" si="3"/>
        <v>203857.23</v>
      </c>
      <c r="K18" s="33">
        <f t="shared" si="3"/>
        <v>398141.77</v>
      </c>
      <c r="L18" s="33">
        <f aca="true" t="shared" si="4" ref="L18:L24">SUM(B18:K18)</f>
        <v>3848052.4299999997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57173.41</v>
      </c>
      <c r="C19" s="33">
        <f t="shared" si="5"/>
        <v>147287.56</v>
      </c>
      <c r="D19" s="33">
        <f t="shared" si="5"/>
        <v>518553.38</v>
      </c>
      <c r="E19" s="33">
        <f t="shared" si="5"/>
        <v>298676.05</v>
      </c>
      <c r="F19" s="33">
        <f t="shared" si="5"/>
        <v>327978.59</v>
      </c>
      <c r="G19" s="33">
        <f t="shared" si="5"/>
        <v>212430.73</v>
      </c>
      <c r="H19" s="33">
        <f t="shared" si="5"/>
        <v>126905.89</v>
      </c>
      <c r="I19" s="33">
        <f t="shared" si="5"/>
        <v>158523.7</v>
      </c>
      <c r="J19" s="33">
        <f t="shared" si="5"/>
        <v>167852.96</v>
      </c>
      <c r="K19" s="33">
        <f t="shared" si="5"/>
        <v>217020.71</v>
      </c>
      <c r="L19" s="33">
        <f t="shared" si="4"/>
        <v>2232402.98</v>
      </c>
      <c r="M19"/>
    </row>
    <row r="20" spans="1:13" ht="17.25" customHeight="1">
      <c r="A20" s="27" t="s">
        <v>26</v>
      </c>
      <c r="B20" s="33">
        <v>1753.78</v>
      </c>
      <c r="C20" s="33">
        <v>4791.57</v>
      </c>
      <c r="D20" s="33">
        <v>18117.64</v>
      </c>
      <c r="E20" s="33">
        <v>16282.84</v>
      </c>
      <c r="F20" s="33">
        <v>23133.44</v>
      </c>
      <c r="G20" s="33">
        <v>13276.9</v>
      </c>
      <c r="H20" s="33">
        <v>7183.4</v>
      </c>
      <c r="I20" s="33">
        <v>4325.13</v>
      </c>
      <c r="J20" s="33">
        <v>9413.52</v>
      </c>
      <c r="K20" s="33">
        <v>13311.2</v>
      </c>
      <c r="L20" s="33">
        <f t="shared" si="4"/>
        <v>111589.42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-8420.44</v>
      </c>
      <c r="C24" s="33">
        <v>-10720.56</v>
      </c>
      <c r="D24" s="33">
        <v>-38341.12</v>
      </c>
      <c r="E24" s="33">
        <v>-28801.64</v>
      </c>
      <c r="F24" s="33">
        <v>-29124.16</v>
      </c>
      <c r="G24" s="33">
        <v>-15163.95</v>
      </c>
      <c r="H24" s="33">
        <v>-8947.15</v>
      </c>
      <c r="I24" s="33">
        <v>-12330.56</v>
      </c>
      <c r="J24" s="33">
        <v>-10837.6</v>
      </c>
      <c r="K24" s="33">
        <v>-19284.12</v>
      </c>
      <c r="L24" s="33">
        <f t="shared" si="4"/>
        <v>-181971.30000000002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-53848.24</v>
      </c>
      <c r="C27" s="33">
        <f t="shared" si="6"/>
        <v>-20724</v>
      </c>
      <c r="D27" s="33">
        <f t="shared" si="6"/>
        <v>-55044</v>
      </c>
      <c r="E27" s="33">
        <f t="shared" si="6"/>
        <v>-57002.7</v>
      </c>
      <c r="F27" s="33">
        <f t="shared" si="6"/>
        <v>-44268.4</v>
      </c>
      <c r="G27" s="33">
        <f t="shared" si="6"/>
        <v>-26461.6</v>
      </c>
      <c r="H27" s="33">
        <f t="shared" si="6"/>
        <v>-26157.7</v>
      </c>
      <c r="I27" s="33">
        <f t="shared" si="6"/>
        <v>-24140.870000000003</v>
      </c>
      <c r="J27" s="33">
        <f t="shared" si="6"/>
        <v>-13424.4</v>
      </c>
      <c r="K27" s="33">
        <f t="shared" si="6"/>
        <v>-33545.6</v>
      </c>
      <c r="L27" s="33">
        <f aca="true" t="shared" si="7" ref="L27:L33">SUM(B27:K27)</f>
        <v>-354617.51</v>
      </c>
      <c r="M27"/>
    </row>
    <row r="28" spans="1:13" ht="18.75" customHeight="1">
      <c r="A28" s="27" t="s">
        <v>30</v>
      </c>
      <c r="B28" s="33">
        <f>B29+B30+B31+B32</f>
        <v>-14876.4</v>
      </c>
      <c r="C28" s="33">
        <f aca="true" t="shared" si="8" ref="C28:K28">C29+C30+C31+C32</f>
        <v>-20724</v>
      </c>
      <c r="D28" s="33">
        <f t="shared" si="8"/>
        <v>-55044</v>
      </c>
      <c r="E28" s="33">
        <f t="shared" si="8"/>
        <v>-48114</v>
      </c>
      <c r="F28" s="33">
        <f t="shared" si="8"/>
        <v>-44268.4</v>
      </c>
      <c r="G28" s="33">
        <f t="shared" si="8"/>
        <v>-26461.6</v>
      </c>
      <c r="H28" s="33">
        <f t="shared" si="8"/>
        <v>-10881.2</v>
      </c>
      <c r="I28" s="33">
        <f t="shared" si="8"/>
        <v>-24140.870000000003</v>
      </c>
      <c r="J28" s="33">
        <f t="shared" si="8"/>
        <v>-13424.4</v>
      </c>
      <c r="K28" s="33">
        <f t="shared" si="8"/>
        <v>-33545.6</v>
      </c>
      <c r="L28" s="33">
        <f t="shared" si="7"/>
        <v>-291480.47</v>
      </c>
      <c r="M28"/>
    </row>
    <row r="29" spans="1:13" s="36" customFormat="1" ht="18.75" customHeight="1">
      <c r="A29" s="34" t="s">
        <v>58</v>
      </c>
      <c r="B29" s="33">
        <f>-ROUND((B9)*$E$3,2)</f>
        <v>-14876.4</v>
      </c>
      <c r="C29" s="33">
        <f aca="true" t="shared" si="9" ref="C29:K29">-ROUND((C9)*$E$3,2)</f>
        <v>-20724</v>
      </c>
      <c r="D29" s="33">
        <f t="shared" si="9"/>
        <v>-55044</v>
      </c>
      <c r="E29" s="33">
        <f t="shared" si="9"/>
        <v>-48114</v>
      </c>
      <c r="F29" s="33">
        <f t="shared" si="9"/>
        <v>-44268.4</v>
      </c>
      <c r="G29" s="33">
        <f t="shared" si="9"/>
        <v>-26461.6</v>
      </c>
      <c r="H29" s="33">
        <f t="shared" si="9"/>
        <v>-10881.2</v>
      </c>
      <c r="I29" s="33">
        <f t="shared" si="9"/>
        <v>-15417.6</v>
      </c>
      <c r="J29" s="33">
        <f t="shared" si="9"/>
        <v>-13424.4</v>
      </c>
      <c r="K29" s="33">
        <f t="shared" si="9"/>
        <v>-33545.6</v>
      </c>
      <c r="L29" s="33">
        <f t="shared" si="7"/>
        <v>-282757.2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-8723.27</v>
      </c>
      <c r="J32" s="17">
        <v>0</v>
      </c>
      <c r="K32" s="17">
        <v>0</v>
      </c>
      <c r="L32" s="33">
        <f t="shared" si="7"/>
        <v>-8723.27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289763.46</v>
      </c>
      <c r="C48" s="41">
        <f aca="true" t="shared" si="12" ref="C48:K48">IF(C17+C27+C40+C49&lt;0,0,C17+C27+C49)</f>
        <v>336750.96</v>
      </c>
      <c r="D48" s="41">
        <f t="shared" si="12"/>
        <v>1143224.0599999998</v>
      </c>
      <c r="E48" s="41">
        <f t="shared" si="12"/>
        <v>895944.21</v>
      </c>
      <c r="F48" s="41">
        <f t="shared" si="12"/>
        <v>884700.2799999999</v>
      </c>
      <c r="G48" s="41">
        <f t="shared" si="12"/>
        <v>516511.1200000001</v>
      </c>
      <c r="H48" s="41">
        <f t="shared" si="12"/>
        <v>263915.41</v>
      </c>
      <c r="I48" s="41">
        <f t="shared" si="12"/>
        <v>396112.43000000005</v>
      </c>
      <c r="J48" s="41">
        <f t="shared" si="12"/>
        <v>359509.43</v>
      </c>
      <c r="K48" s="41">
        <f t="shared" si="12"/>
        <v>575643.96</v>
      </c>
      <c r="L48" s="42">
        <f>SUM(B48:K48)</f>
        <v>5662075.319999999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289763.46</v>
      </c>
      <c r="C54" s="41">
        <f aca="true" t="shared" si="14" ref="C54:J54">SUM(C55:C66)</f>
        <v>336750.96</v>
      </c>
      <c r="D54" s="41">
        <f t="shared" si="14"/>
        <v>1143224.06</v>
      </c>
      <c r="E54" s="41">
        <f t="shared" si="14"/>
        <v>895944.21</v>
      </c>
      <c r="F54" s="41">
        <f t="shared" si="14"/>
        <v>884700.28</v>
      </c>
      <c r="G54" s="41">
        <f t="shared" si="14"/>
        <v>516511.12</v>
      </c>
      <c r="H54" s="41">
        <f t="shared" si="14"/>
        <v>263915.42</v>
      </c>
      <c r="I54" s="41">
        <f>SUM(I55:I69)</f>
        <v>396112.43000000005</v>
      </c>
      <c r="J54" s="41">
        <f t="shared" si="14"/>
        <v>359509.43</v>
      </c>
      <c r="K54" s="41">
        <f>SUM(K55:K68)</f>
        <v>575643.95</v>
      </c>
      <c r="L54" s="46">
        <f>SUM(B54:K54)</f>
        <v>5662075.319999999</v>
      </c>
      <c r="M54" s="40"/>
    </row>
    <row r="55" spans="1:13" ht="18.75" customHeight="1">
      <c r="A55" s="47" t="s">
        <v>51</v>
      </c>
      <c r="B55" s="48">
        <v>289763.46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289763.46</v>
      </c>
      <c r="M55" s="40"/>
    </row>
    <row r="56" spans="1:12" ht="18.75" customHeight="1">
      <c r="A56" s="47" t="s">
        <v>61</v>
      </c>
      <c r="B56" s="17">
        <v>0</v>
      </c>
      <c r="C56" s="48">
        <v>294151.96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294151.96</v>
      </c>
    </row>
    <row r="57" spans="1:12" ht="18.75" customHeight="1">
      <c r="A57" s="47" t="s">
        <v>62</v>
      </c>
      <c r="B57" s="17">
        <v>0</v>
      </c>
      <c r="C57" s="48">
        <v>42599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42599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1143224.06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1143224.06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895944.21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895944.21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884700.28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884700.28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516511.12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516511.12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263915.42</v>
      </c>
      <c r="I62" s="17">
        <v>0</v>
      </c>
      <c r="J62" s="17">
        <v>0</v>
      </c>
      <c r="K62" s="17">
        <v>0</v>
      </c>
      <c r="L62" s="46">
        <f t="shared" si="15"/>
        <v>263915.42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359509.43</v>
      </c>
      <c r="K64" s="17">
        <v>0</v>
      </c>
      <c r="L64" s="46">
        <f t="shared" si="15"/>
        <v>359509.43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320058.04</v>
      </c>
      <c r="L65" s="46">
        <f t="shared" si="15"/>
        <v>320058.04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255585.91</v>
      </c>
      <c r="L66" s="46">
        <f t="shared" si="15"/>
        <v>255585.91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396112.43000000005</v>
      </c>
      <c r="J69" s="53">
        <v>0</v>
      </c>
      <c r="K69" s="53">
        <v>0</v>
      </c>
      <c r="L69" s="51">
        <f>SUM(B69:K69)</f>
        <v>396112.43000000005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2020-08-19T19:21:08Z</dcterms:modified>
  <cp:category/>
  <cp:version/>
  <cp:contentType/>
  <cp:contentStatus/>
</cp:coreProperties>
</file>