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<sst xmlns="http://schemas.openxmlformats.org/spreadsheetml/2006/main" count="79" uniqueCount="78">
  <si>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</si>
  <si>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</si>
  <si>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</si>
  <si>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</si>
  <si>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</si>
  <si>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</si>
  <si>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</si>
  <si>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</si>
  <si>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</si>
  <si>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</si>
  <si>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</si>
  <si>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</si>
  <si>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</si>
  <si>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</si>
  <si>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</si>
  <si>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</si>
  <si>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</si>
  <si>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</si>
  <si>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</si>
  <si>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</si>
  <si>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</si>
  <si>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</si>
  <si>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</si>
  <si>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</si>
  <si>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</si>
  <si>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</si>
  <si>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</si>
  <si>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</si>
  <si>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</si>
  <si>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</si>
  <si>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</si>
  <si>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</si>
  <si>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</si>
  <si>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</si>
  <si>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</si>
  <si>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</si>
  <si>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</si>
  <si>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</si>
  <si>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</si>
  <si>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</si>
  <si>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</si>
  <si>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</si>
  <si>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</si>
  <si>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</si>
  <si>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</si>
  <si>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</si>
  <si>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</si>
  <si>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</si>
  <si>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</si>
  <si>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</si>
  <si>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</si>
  <si>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</si>
  <si>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</si>
  <si>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</si>
  <si>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</si>
  <si>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</si>
  <si>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</si>
  <si>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</si>
  <si>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</si>
  <si>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</si>
  <si>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</si>
  <si>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</si>
  <si>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</si>
  <si>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</si>
  <si>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</si>
  <si>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</si>
  <si>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</si>
  <si>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</si>
  <si>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</si>
  <si>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</si>
  <si>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</si>
  <si>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</si>
  <si>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</si>
  <si>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</si>
  <si>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</si>
  <si>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</si>
  <si>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12/08/20 - VENCIMENTO 19/08/20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</si>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</sst>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50828</v>
      </c>
      <c r="C7" s="10">
        <f>C8+C11</f>
        <v>70434</v>
      </c>
      <c r="D7" s="10">
        <f aca="true" t="shared" si="0" ref="D7:K7">D8+D11</f>
        <v>189505</v>
      </c>
      <c r="E7" s="10">
        <f t="shared" si="0"/>
        <v>180382</v>
      </c>
      <c r="F7" s="10">
        <f t="shared" si="0"/>
        <v>187054</v>
      </c>
      <c r="G7" s="10">
        <f t="shared" si="0"/>
        <v>91636</v>
      </c>
      <c r="H7" s="10">
        <f t="shared" si="0"/>
        <v>41826</v>
      </c>
      <c r="I7" s="10">
        <f t="shared" si="0"/>
        <v>80571</v>
      </c>
      <c r="J7" s="10">
        <f t="shared" si="0"/>
        <v>56558</v>
      </c>
      <c r="K7" s="10">
        <f t="shared" si="0"/>
        <v>137909</v>
      </c>
      <c r="L7" s="10">
        <f>SUM(B7:K7)</f>
        <v>1086703</v>
      </c>
      <c r="M7" s="11"/>
    </row>
    <row r="8" spans="1:13" ht="17.25" customHeight="1">
      <c r="A8" s="12" t="s">
        <v>18</v>
      </c>
      <c r="B8" s="13">
        <f>B9+B10</f>
        <v>3324</v>
      </c>
      <c r="C8" s="13">
        <f aca="true" t="shared" si="1" ref="C8:K8">C9+C10</f>
        <v>4727</v>
      </c>
      <c r="D8" s="13">
        <f t="shared" si="1"/>
        <v>12684</v>
      </c>
      <c r="E8" s="13">
        <f t="shared" si="1"/>
        <v>11085</v>
      </c>
      <c r="F8" s="13">
        <f t="shared" si="1"/>
        <v>10335</v>
      </c>
      <c r="G8" s="13">
        <f t="shared" si="1"/>
        <v>6042</v>
      </c>
      <c r="H8" s="13">
        <f t="shared" si="1"/>
        <v>2459</v>
      </c>
      <c r="I8" s="13">
        <f t="shared" si="1"/>
        <v>3598</v>
      </c>
      <c r="J8" s="13">
        <f t="shared" si="1"/>
        <v>2889</v>
      </c>
      <c r="K8" s="13">
        <f t="shared" si="1"/>
        <v>7697</v>
      </c>
      <c r="L8" s="13">
        <f>SUM(B8:K8)</f>
        <v>64840</v>
      </c>
      <c r="M8"/>
    </row>
    <row r="9" spans="1:13" ht="17.25" customHeight="1">
      <c r="A9" s="14" t="s">
        <v>19</v>
      </c>
      <c r="B9" s="15">
        <v>3324</v>
      </c>
      <c r="C9" s="15">
        <v>4727</v>
      </c>
      <c r="D9" s="15">
        <v>12684</v>
      </c>
      <c r="E9" s="15">
        <v>11085</v>
      </c>
      <c r="F9" s="15">
        <v>10335</v>
      </c>
      <c r="G9" s="15">
        <v>6042</v>
      </c>
      <c r="H9" s="15">
        <v>2459</v>
      </c>
      <c r="I9" s="15">
        <v>3598</v>
      </c>
      <c r="J9" s="15">
        <v>2889</v>
      </c>
      <c r="K9" s="15">
        <v>7697</v>
      </c>
      <c r="L9" s="13">
        <f>SUM(B9:K9)</f>
        <v>64840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47504</v>
      </c>
      <c r="C11" s="15">
        <v>65707</v>
      </c>
      <c r="D11" s="15">
        <v>176821</v>
      </c>
      <c r="E11" s="15">
        <v>169297</v>
      </c>
      <c r="F11" s="15">
        <v>176719</v>
      </c>
      <c r="G11" s="15">
        <v>85594</v>
      </c>
      <c r="H11" s="15">
        <v>39367</v>
      </c>
      <c r="I11" s="15">
        <v>76973</v>
      </c>
      <c r="J11" s="15">
        <v>53669</v>
      </c>
      <c r="K11" s="15">
        <v>130212</v>
      </c>
      <c r="L11" s="13">
        <f>SUM(B11:K11)</f>
        <v>1021863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1.199659152655894</v>
      </c>
      <c r="C15" s="22">
        <v>1.666017383373339</v>
      </c>
      <c r="D15" s="22">
        <v>1.737808317274903</v>
      </c>
      <c r="E15" s="22">
        <v>1.428679915761938</v>
      </c>
      <c r="F15" s="22">
        <v>1.514395443419702</v>
      </c>
      <c r="G15" s="22">
        <v>1.637211726106941</v>
      </c>
      <c r="H15" s="22">
        <v>1.740935732933688</v>
      </c>
      <c r="I15" s="22">
        <v>1.596601461344927</v>
      </c>
      <c r="J15" s="22">
        <v>1.834033941013933</v>
      </c>
      <c r="K15" s="22">
        <v>1.529181823385947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345270.43</v>
      </c>
      <c r="C17" s="25">
        <f aca="true" t="shared" si="2" ref="C17:K17">C18+C19+C20+C21+C22+C23+C24</f>
        <v>358025.98</v>
      </c>
      <c r="D17" s="25">
        <f t="shared" si="2"/>
        <v>1196545.15</v>
      </c>
      <c r="E17" s="25">
        <f t="shared" si="2"/>
        <v>949991.3600000001</v>
      </c>
      <c r="F17" s="25">
        <f t="shared" si="2"/>
        <v>932054.13</v>
      </c>
      <c r="G17" s="25">
        <f t="shared" si="2"/>
        <v>543039.5200000001</v>
      </c>
      <c r="H17" s="25">
        <f t="shared" si="2"/>
        <v>290918.13999999996</v>
      </c>
      <c r="I17" s="25">
        <f t="shared" si="2"/>
        <v>419930.02999999997</v>
      </c>
      <c r="J17" s="25">
        <f t="shared" si="2"/>
        <v>372064.75</v>
      </c>
      <c r="K17" s="25">
        <f t="shared" si="2"/>
        <v>610493.73</v>
      </c>
      <c r="L17" s="25">
        <f>L18+L19+L20+L21+L22+L23+L24</f>
        <v>6018333.22</v>
      </c>
      <c r="M17"/>
    </row>
    <row r="18" spans="1:13" ht="17.25" customHeight="1">
      <c r="A18" s="26" t="s">
        <v>24</v>
      </c>
      <c r="B18" s="33">
        <f aca="true" t="shared" si="3" ref="B18:K18">ROUND(B13*B7,2)</f>
        <v>292581.22</v>
      </c>
      <c r="C18" s="33">
        <f t="shared" si="3"/>
        <v>218458.09</v>
      </c>
      <c r="D18" s="33">
        <f t="shared" si="3"/>
        <v>699993.57</v>
      </c>
      <c r="E18" s="33">
        <f t="shared" si="3"/>
        <v>673835</v>
      </c>
      <c r="F18" s="33">
        <f t="shared" si="3"/>
        <v>618550.17</v>
      </c>
      <c r="G18" s="33">
        <f t="shared" si="3"/>
        <v>332977.73</v>
      </c>
      <c r="H18" s="33">
        <f t="shared" si="3"/>
        <v>167454.57</v>
      </c>
      <c r="I18" s="33">
        <f t="shared" si="3"/>
        <v>267922.75</v>
      </c>
      <c r="J18" s="33">
        <f t="shared" si="3"/>
        <v>202500.26</v>
      </c>
      <c r="K18" s="33">
        <f t="shared" si="3"/>
        <v>403149.38</v>
      </c>
      <c r="L18" s="33">
        <f aca="true" t="shared" si="4" ref="L18:L24">SUM(B18:K18)</f>
        <v>3877422.7399999993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58416.52</v>
      </c>
      <c r="C19" s="33">
        <f t="shared" si="5"/>
        <v>145496.89</v>
      </c>
      <c r="D19" s="33">
        <f t="shared" si="5"/>
        <v>516461.08</v>
      </c>
      <c r="E19" s="33">
        <f t="shared" si="5"/>
        <v>288859.53</v>
      </c>
      <c r="F19" s="33">
        <f t="shared" si="5"/>
        <v>318179.39</v>
      </c>
      <c r="G19" s="33">
        <f t="shared" si="5"/>
        <v>212177.31</v>
      </c>
      <c r="H19" s="33">
        <f t="shared" si="5"/>
        <v>124073.07</v>
      </c>
      <c r="I19" s="33">
        <f t="shared" si="5"/>
        <v>159843.1</v>
      </c>
      <c r="J19" s="33">
        <f t="shared" si="5"/>
        <v>168892.09</v>
      </c>
      <c r="K19" s="33">
        <f t="shared" si="5"/>
        <v>213339.32</v>
      </c>
      <c r="L19" s="33">
        <f t="shared" si="4"/>
        <v>2205738.3000000003</v>
      </c>
      <c r="M19"/>
    </row>
    <row r="20" spans="1:13" ht="17.25" customHeight="1">
      <c r="A20" s="27" t="s">
        <v>26</v>
      </c>
      <c r="B20" s="33">
        <v>1370.46</v>
      </c>
      <c r="C20" s="33">
        <v>4791.56</v>
      </c>
      <c r="D20" s="33">
        <v>18431.62</v>
      </c>
      <c r="E20" s="33">
        <v>16155.63</v>
      </c>
      <c r="F20" s="33">
        <v>23124.87</v>
      </c>
      <c r="G20" s="33">
        <v>13048.43</v>
      </c>
      <c r="H20" s="33">
        <v>7013.79</v>
      </c>
      <c r="I20" s="33">
        <v>4494.74</v>
      </c>
      <c r="J20" s="33">
        <v>8862.28</v>
      </c>
      <c r="K20" s="33">
        <v>13289.15</v>
      </c>
      <c r="L20" s="33">
        <f t="shared" si="4"/>
        <v>110582.53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-128.1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-128.1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-28730.7</v>
      </c>
      <c r="F24" s="33">
        <v>-29124.16</v>
      </c>
      <c r="G24" s="33">
        <v>-15163.95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-181901.55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-53597.439999999995</v>
      </c>
      <c r="C27" s="33">
        <f t="shared" si="6"/>
        <v>-20798.8</v>
      </c>
      <c r="D27" s="33">
        <f t="shared" si="6"/>
        <v>-55809.6</v>
      </c>
      <c r="E27" s="33">
        <f t="shared" si="6"/>
        <v>-57662.7</v>
      </c>
      <c r="F27" s="33">
        <f t="shared" si="6"/>
        <v>-45474</v>
      </c>
      <c r="G27" s="33">
        <f t="shared" si="6"/>
        <v>-26584.8</v>
      </c>
      <c r="H27" s="33">
        <f t="shared" si="6"/>
        <v>-26096.1</v>
      </c>
      <c r="I27" s="33">
        <f t="shared" si="6"/>
        <v>-25975.2</v>
      </c>
      <c r="J27" s="33">
        <f t="shared" si="6"/>
        <v>-12711.6</v>
      </c>
      <c r="K27" s="33">
        <f t="shared" si="6"/>
        <v>-33866.8</v>
      </c>
      <c r="L27" s="33">
        <f aca="true" t="shared" si="7" ref="L27:L33">SUM(B27:K27)</f>
        <v>-358577.0399999999</v>
      </c>
      <c r="M27"/>
    </row>
    <row r="28" spans="1:13" ht="18.75" customHeight="1">
      <c r="A28" s="27" t="s">
        <v>30</v>
      </c>
      <c r="B28" s="33">
        <f>B29+B30+B31+B32</f>
        <v>-14625.6</v>
      </c>
      <c r="C28" s="33">
        <f aca="true" t="shared" si="8" ref="C28:K28">C29+C30+C31+C32</f>
        <v>-20798.8</v>
      </c>
      <c r="D28" s="33">
        <f t="shared" si="8"/>
        <v>-55809.6</v>
      </c>
      <c r="E28" s="33">
        <f t="shared" si="8"/>
        <v>-48774</v>
      </c>
      <c r="F28" s="33">
        <f t="shared" si="8"/>
        <v>-45474</v>
      </c>
      <c r="G28" s="33">
        <f t="shared" si="8"/>
        <v>-26584.8</v>
      </c>
      <c r="H28" s="33">
        <f t="shared" si="8"/>
        <v>-10819.6</v>
      </c>
      <c r="I28" s="33">
        <f t="shared" si="8"/>
        <v>-25975.2</v>
      </c>
      <c r="J28" s="33">
        <f t="shared" si="8"/>
        <v>-12711.6</v>
      </c>
      <c r="K28" s="33">
        <f t="shared" si="8"/>
        <v>-33866.8</v>
      </c>
      <c r="L28" s="33">
        <f t="shared" si="7"/>
        <v>-295440</v>
      </c>
      <c r="M28"/>
    </row>
    <row r="29" spans="1:13" s="36" customFormat="1" ht="18.75" customHeight="1">
      <c r="A29" s="34" t="s">
        <v>58</v>
      </c>
      <c r="B29" s="33">
        <f>-ROUND((B9)*$E$3,2)</f>
        <v>-14625.6</v>
      </c>
      <c r="C29" s="33">
        <f aca="true" t="shared" si="9" ref="C29:K29">-ROUND((C9)*$E$3,2)</f>
        <v>-20798.8</v>
      </c>
      <c r="D29" s="33">
        <f t="shared" si="9"/>
        <v>-55809.6</v>
      </c>
      <c r="E29" s="33">
        <f t="shared" si="9"/>
        <v>-48774</v>
      </c>
      <c r="F29" s="33">
        <f t="shared" si="9"/>
        <v>-45474</v>
      </c>
      <c r="G29" s="33">
        <f t="shared" si="9"/>
        <v>-26584.8</v>
      </c>
      <c r="H29" s="33">
        <f t="shared" si="9"/>
        <v>-10819.6</v>
      </c>
      <c r="I29" s="33">
        <f t="shared" si="9"/>
        <v>-15831.2</v>
      </c>
      <c r="J29" s="33">
        <f t="shared" si="9"/>
        <v>-12711.6</v>
      </c>
      <c r="K29" s="33">
        <f t="shared" si="9"/>
        <v>-33866.8</v>
      </c>
      <c r="L29" s="33">
        <f t="shared" si="7"/>
        <v>-285296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-10144</v>
      </c>
      <c r="J32" s="17">
        <v>0</v>
      </c>
      <c r="K32" s="17">
        <v>0</v>
      </c>
      <c r="L32" s="33">
        <f t="shared" si="7"/>
        <v>-10144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291672.99</v>
      </c>
      <c r="C48" s="41">
        <f aca="true" t="shared" si="12" ref="C48:K48">IF(C17+C27+C40+C49&lt;0,0,C17+C27+C49)</f>
        <v>337227.18</v>
      </c>
      <c r="D48" s="41">
        <f t="shared" si="12"/>
        <v>1140735.5499999998</v>
      </c>
      <c r="E48" s="41">
        <f t="shared" si="12"/>
        <v>892328.6600000001</v>
      </c>
      <c r="F48" s="41">
        <f t="shared" si="12"/>
        <v>886580.13</v>
      </c>
      <c r="G48" s="41">
        <f t="shared" si="12"/>
        <v>516454.72000000015</v>
      </c>
      <c r="H48" s="41">
        <f t="shared" si="12"/>
        <v>264822.04</v>
      </c>
      <c r="I48" s="41">
        <f t="shared" si="12"/>
        <v>393954.82999999996</v>
      </c>
      <c r="J48" s="41">
        <f t="shared" si="12"/>
        <v>359353.15</v>
      </c>
      <c r="K48" s="41">
        <f t="shared" si="12"/>
        <v>576626.9299999999</v>
      </c>
      <c r="L48" s="42">
        <f>SUM(B48:K48)</f>
        <v>5659756.18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291672.98</v>
      </c>
      <c r="C54" s="41">
        <f aca="true" t="shared" si="14" ref="C54:J54">SUM(C55:C66)</f>
        <v>337227.18000000005</v>
      </c>
      <c r="D54" s="41">
        <f t="shared" si="14"/>
        <v>1140735.55</v>
      </c>
      <c r="E54" s="41">
        <f t="shared" si="14"/>
        <v>892328.66</v>
      </c>
      <c r="F54" s="41">
        <f t="shared" si="14"/>
        <v>886580.12</v>
      </c>
      <c r="G54" s="41">
        <f t="shared" si="14"/>
        <v>516454.73</v>
      </c>
      <c r="H54" s="41">
        <f t="shared" si="14"/>
        <v>264822.05</v>
      </c>
      <c r="I54" s="41">
        <f>SUM(I55:I69)</f>
        <v>393954.82999999996</v>
      </c>
      <c r="J54" s="41">
        <f t="shared" si="14"/>
        <v>359353.15</v>
      </c>
      <c r="K54" s="41">
        <f>SUM(K55:K68)</f>
        <v>576626.94</v>
      </c>
      <c r="L54" s="46">
        <f>SUM(B54:K54)</f>
        <v>5659756.190000001</v>
      </c>
      <c r="M54" s="40"/>
    </row>
    <row r="55" spans="1:13" ht="18.75" customHeight="1">
      <c r="A55" s="47" t="s">
        <v>51</v>
      </c>
      <c r="B55" s="48">
        <v>291672.98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291672.98</v>
      </c>
      <c r="M55" s="40"/>
    </row>
    <row r="56" spans="1:12" ht="18.75" customHeight="1">
      <c r="A56" s="47" t="s">
        <v>61</v>
      </c>
      <c r="B56" s="17">
        <v>0</v>
      </c>
      <c r="C56" s="48">
        <v>294466.77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294466.77</v>
      </c>
    </row>
    <row r="57" spans="1:12" ht="18.75" customHeight="1">
      <c r="A57" s="47" t="s">
        <v>62</v>
      </c>
      <c r="B57" s="17">
        <v>0</v>
      </c>
      <c r="C57" s="48">
        <v>42760.41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42760.41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1140735.55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1140735.55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892328.66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892328.66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886580.12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886580.12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516454.73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516454.73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264822.05</v>
      </c>
      <c r="I62" s="17">
        <v>0</v>
      </c>
      <c r="J62" s="17">
        <v>0</v>
      </c>
      <c r="K62" s="17">
        <v>0</v>
      </c>
      <c r="L62" s="46">
        <f t="shared" si="15"/>
        <v>264822.05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359353.15</v>
      </c>
      <c r="K64" s="17">
        <v>0</v>
      </c>
      <c r="L64" s="46">
        <f t="shared" si="15"/>
        <v>359353.15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320489.25</v>
      </c>
      <c r="L65" s="46">
        <f t="shared" si="15"/>
        <v>320489.25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256137.69</v>
      </c>
      <c r="L66" s="46">
        <f t="shared" si="15"/>
        <v>256137.69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393954.82999999996</v>
      </c>
      <c r="J69" s="53">
        <v>0</v>
      </c>
      <c r="K69" s="53">
        <v>0</v>
      </c>
      <c r="L69" s="51">
        <f>SUM(B69:K69)</f>
        <v>393954.82999999996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2020-08-18T18:15:00Z</dcterms:modified>
  <cp:category/>
  <cp:version/>
  <cp:contentType/>
  <cp:contentStatus/>
</cp:coreProperties>
</file>