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<sst xmlns="http://schemas.openxmlformats.org/spreadsheetml/2006/main" count="79" uniqueCount="78">
  <si>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</si>
  <si>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</si>
  <si>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</si>
  <si>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</si>
  <si>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</si>
  <si>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</si>
  <si>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</si>
  <si>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</si>
  <si>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</si>
  <si>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</si>
  <si>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</si>
  <si>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</si>
  <si>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</si>
  <si>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</si>
  <si>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</si>
  <si>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</si>
  <si>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</si>
  <si>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</si>
  <si>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</si>
  <si>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</si>
  <si>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</si>
  <si>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</si>
  <si>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</si>
  <si>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</si>
  <si>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</si>
  <si>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</si>
  <si>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</si>
  <si>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</si>
  <si>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</si>
  <si>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</si>
  <si>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</si>
  <si>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</si>
  <si>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</si>
  <si>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</si>
  <si>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</si>
  <si>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</si>
  <si>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</si>
  <si>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</si>
  <si>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</si>
  <si>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</si>
  <si>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</si>
  <si>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</si>
  <si>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</si>
  <si>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</si>
  <si>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</si>
  <si>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</si>
  <si>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</si>
  <si>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</si>
  <si>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</si>
  <si>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</si>
  <si>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</si>
  <si>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</si>
  <si>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</si>
  <si>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</si>
  <si>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</si>
  <si>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</si>
  <si>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</si>
  <si>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</si>
  <si>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</si>
  <si>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</si>
  <si>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</si>
  <si>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</si>
  <si>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</si>
  <si>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</si>
  <si>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</si>
  <si>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</si>
  <si>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</si>
  <si>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</si>
  <si>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</si>
  <si>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</si>
  <si>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</si>
  <si>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</si>
  <si>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</si>
  <si>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</si>
  <si>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</si>
  <si>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</si>
  <si>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11/08/20 - VENCIMENTO 18/08/20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</si>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</sst>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51423</v>
      </c>
      <c r="C7" s="10">
        <f>C8+C11</f>
        <v>70345</v>
      </c>
      <c r="D7" s="10">
        <f aca="true" t="shared" si="0" ref="D7:K7">D8+D11</f>
        <v>189335</v>
      </c>
      <c r="E7" s="10">
        <f t="shared" si="0"/>
        <v>180596</v>
      </c>
      <c r="F7" s="10">
        <f t="shared" si="0"/>
        <v>187236</v>
      </c>
      <c r="G7" s="10">
        <f t="shared" si="0"/>
        <v>90273</v>
      </c>
      <c r="H7" s="10">
        <f t="shared" si="0"/>
        <v>41282</v>
      </c>
      <c r="I7" s="10">
        <f t="shared" si="0"/>
        <v>80409</v>
      </c>
      <c r="J7" s="10">
        <f t="shared" si="0"/>
        <v>56411</v>
      </c>
      <c r="K7" s="10">
        <f t="shared" si="0"/>
        <v>135999</v>
      </c>
      <c r="L7" s="10">
        <f>SUM(B7:K7)</f>
        <v>1083309</v>
      </c>
      <c r="M7" s="11"/>
    </row>
    <row r="8" spans="1:13" ht="17.25" customHeight="1">
      <c r="A8" s="12" t="s">
        <v>18</v>
      </c>
      <c r="B8" s="13">
        <f>B9+B10</f>
        <v>3496</v>
      </c>
      <c r="C8" s="13">
        <f aca="true" t="shared" si="1" ref="C8:K8">C9+C10</f>
        <v>4934</v>
      </c>
      <c r="D8" s="13">
        <f t="shared" si="1"/>
        <v>12961</v>
      </c>
      <c r="E8" s="13">
        <f t="shared" si="1"/>
        <v>11496</v>
      </c>
      <c r="F8" s="13">
        <f t="shared" si="1"/>
        <v>10931</v>
      </c>
      <c r="G8" s="13">
        <f t="shared" si="1"/>
        <v>6290</v>
      </c>
      <c r="H8" s="13">
        <f t="shared" si="1"/>
        <v>2536</v>
      </c>
      <c r="I8" s="13">
        <f t="shared" si="1"/>
        <v>3731</v>
      </c>
      <c r="J8" s="13">
        <f t="shared" si="1"/>
        <v>3119</v>
      </c>
      <c r="K8" s="13">
        <f t="shared" si="1"/>
        <v>7901</v>
      </c>
      <c r="L8" s="13">
        <f>SUM(B8:K8)</f>
        <v>67395</v>
      </c>
      <c r="M8"/>
    </row>
    <row r="9" spans="1:13" ht="17.25" customHeight="1">
      <c r="A9" s="14" t="s">
        <v>19</v>
      </c>
      <c r="B9" s="15">
        <v>3496</v>
      </c>
      <c r="C9" s="15">
        <v>4934</v>
      </c>
      <c r="D9" s="15">
        <v>12961</v>
      </c>
      <c r="E9" s="15">
        <v>11496</v>
      </c>
      <c r="F9" s="15">
        <v>10931</v>
      </c>
      <c r="G9" s="15">
        <v>6290</v>
      </c>
      <c r="H9" s="15">
        <v>2536</v>
      </c>
      <c r="I9" s="15">
        <v>3731</v>
      </c>
      <c r="J9" s="15">
        <v>3119</v>
      </c>
      <c r="K9" s="15">
        <v>7901</v>
      </c>
      <c r="L9" s="13">
        <f>SUM(B9:K9)</f>
        <v>67395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47927</v>
      </c>
      <c r="C11" s="15">
        <v>65411</v>
      </c>
      <c r="D11" s="15">
        <v>176374</v>
      </c>
      <c r="E11" s="15">
        <v>169100</v>
      </c>
      <c r="F11" s="15">
        <v>176305</v>
      </c>
      <c r="G11" s="15">
        <v>83983</v>
      </c>
      <c r="H11" s="15">
        <v>38746</v>
      </c>
      <c r="I11" s="15">
        <v>76678</v>
      </c>
      <c r="J11" s="15">
        <v>53292</v>
      </c>
      <c r="K11" s="15">
        <v>128098</v>
      </c>
      <c r="L11" s="13">
        <f>SUM(B11:K11)</f>
        <v>1015914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1.195451738820423</v>
      </c>
      <c r="C15" s="22">
        <v>1.677768551820868</v>
      </c>
      <c r="D15" s="22">
        <v>1.741862944262899</v>
      </c>
      <c r="E15" s="22">
        <v>1.426845697109436</v>
      </c>
      <c r="F15" s="22">
        <v>1.513147718714394</v>
      </c>
      <c r="G15" s="22">
        <v>1.691035738251564</v>
      </c>
      <c r="H15" s="22">
        <v>1.760334549187256</v>
      </c>
      <c r="I15" s="22">
        <v>1.599491871382779</v>
      </c>
      <c r="J15" s="22">
        <v>1.827670711666815</v>
      </c>
      <c r="K15" s="22">
        <v>1.546697137112789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348280.7</v>
      </c>
      <c r="C17" s="25">
        <f aca="true" t="shared" si="2" ref="C17:K17">C18+C19+C20+C21+C22+C23+C24</f>
        <v>360384.41</v>
      </c>
      <c r="D17" s="25">
        <f t="shared" si="2"/>
        <v>1197844.5699999998</v>
      </c>
      <c r="E17" s="25">
        <f t="shared" si="2"/>
        <v>949966.1</v>
      </c>
      <c r="F17" s="25">
        <f t="shared" si="2"/>
        <v>932116.7699999999</v>
      </c>
      <c r="G17" s="25">
        <f t="shared" si="2"/>
        <v>554505.29</v>
      </c>
      <c r="H17" s="25">
        <f t="shared" si="2"/>
        <v>290303.11</v>
      </c>
      <c r="I17" s="25">
        <f t="shared" si="2"/>
        <v>419927.6</v>
      </c>
      <c r="J17" s="25">
        <f t="shared" si="2"/>
        <v>370068.66</v>
      </c>
      <c r="K17" s="25">
        <f t="shared" si="2"/>
        <v>609088.65</v>
      </c>
      <c r="L17" s="25">
        <f>L18+L19+L20+L21+L22+L23+L24</f>
        <v>6032485.859999999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296006.21</v>
      </c>
      <c r="C18" s="33">
        <f t="shared" si="3"/>
        <v>218182.05</v>
      </c>
      <c r="D18" s="33">
        <f t="shared" si="3"/>
        <v>699365.62</v>
      </c>
      <c r="E18" s="33">
        <f t="shared" si="3"/>
        <v>674634.42</v>
      </c>
      <c r="F18" s="33">
        <f t="shared" si="3"/>
        <v>619152</v>
      </c>
      <c r="G18" s="33">
        <f t="shared" si="3"/>
        <v>328025</v>
      </c>
      <c r="H18" s="33">
        <f t="shared" si="3"/>
        <v>165276.62</v>
      </c>
      <c r="I18" s="33">
        <f t="shared" si="3"/>
        <v>267384.05</v>
      </c>
      <c r="J18" s="33">
        <f t="shared" si="3"/>
        <v>201973.94</v>
      </c>
      <c r="K18" s="33">
        <f t="shared" si="3"/>
        <v>397565.88</v>
      </c>
      <c r="L18" s="33">
        <f aca="true" t="shared" si="4" ref="L18:L24">SUM(B18:K18)</f>
        <v>3867565.7899999996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57854.93</v>
      </c>
      <c r="C19" s="33">
        <f t="shared" si="5"/>
        <v>147876.93</v>
      </c>
      <c r="D19" s="33">
        <f t="shared" si="5"/>
        <v>518833.44</v>
      </c>
      <c r="E19" s="33">
        <f t="shared" si="5"/>
        <v>287964.8</v>
      </c>
      <c r="F19" s="33">
        <f t="shared" si="5"/>
        <v>317716.44</v>
      </c>
      <c r="G19" s="33">
        <f t="shared" si="5"/>
        <v>226677</v>
      </c>
      <c r="H19" s="33">
        <f t="shared" si="5"/>
        <v>125665.52</v>
      </c>
      <c r="I19" s="33">
        <f t="shared" si="5"/>
        <v>160294.56</v>
      </c>
      <c r="J19" s="33">
        <f t="shared" si="5"/>
        <v>167167.91</v>
      </c>
      <c r="K19" s="33">
        <f t="shared" si="5"/>
        <v>217348.13</v>
      </c>
      <c r="L19" s="33">
        <f t="shared" si="4"/>
        <v>2227399.66</v>
      </c>
      <c r="M19"/>
    </row>
    <row r="20" spans="1:13" ht="17.25" customHeight="1">
      <c r="A20" s="27" t="s">
        <v>26</v>
      </c>
      <c r="B20" s="33">
        <v>1519.71</v>
      </c>
      <c r="C20" s="33">
        <v>5045.99</v>
      </c>
      <c r="D20" s="33">
        <v>17986.63</v>
      </c>
      <c r="E20" s="33">
        <v>16282.84</v>
      </c>
      <c r="F20" s="33">
        <v>23048.63</v>
      </c>
      <c r="G20" s="33">
        <v>14969.39</v>
      </c>
      <c r="H20" s="33">
        <v>6984.26</v>
      </c>
      <c r="I20" s="33">
        <v>4579.55</v>
      </c>
      <c r="J20" s="33">
        <v>9116.69</v>
      </c>
      <c r="K20" s="33">
        <v>13458.76</v>
      </c>
      <c r="L20" s="33">
        <f t="shared" si="4"/>
        <v>112992.45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-256.2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-256.2</v>
      </c>
      <c r="M23"/>
    </row>
    <row r="24" spans="1:13" ht="17.25" customHeight="1">
      <c r="A24" s="27" t="s">
        <v>74</v>
      </c>
      <c r="B24" s="33">
        <v>-8424.01</v>
      </c>
      <c r="C24" s="33">
        <v>-10720.56</v>
      </c>
      <c r="D24" s="33">
        <v>-38341.12</v>
      </c>
      <c r="E24" s="33">
        <v>-28659.76</v>
      </c>
      <c r="F24" s="33">
        <v>-29124.16</v>
      </c>
      <c r="G24" s="33">
        <v>-15166.1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-181835.14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-54354.24</v>
      </c>
      <c r="C27" s="33">
        <f t="shared" si="6"/>
        <v>-21709.6</v>
      </c>
      <c r="D27" s="33">
        <f t="shared" si="6"/>
        <v>-57028.4</v>
      </c>
      <c r="E27" s="33">
        <f t="shared" si="6"/>
        <v>-59471.100000000006</v>
      </c>
      <c r="F27" s="33">
        <f t="shared" si="6"/>
        <v>-48096.4</v>
      </c>
      <c r="G27" s="33">
        <f t="shared" si="6"/>
        <v>348324</v>
      </c>
      <c r="H27" s="33">
        <f t="shared" si="6"/>
        <v>-26434.9</v>
      </c>
      <c r="I27" s="33">
        <f t="shared" si="6"/>
        <v>-34663.51</v>
      </c>
      <c r="J27" s="33">
        <f t="shared" si="6"/>
        <v>-13723.6</v>
      </c>
      <c r="K27" s="33">
        <f t="shared" si="6"/>
        <v>-34764.4</v>
      </c>
      <c r="L27" s="33">
        <f aca="true" t="shared" si="7" ref="L27:L33">SUM(B27:K27)</f>
        <v>-1922.149999999987</v>
      </c>
      <c r="M27"/>
    </row>
    <row r="28" spans="1:13" ht="18.75" customHeight="1">
      <c r="A28" s="27" t="s">
        <v>30</v>
      </c>
      <c r="B28" s="33">
        <f>B29+B30+B31+B32</f>
        <v>-15382.4</v>
      </c>
      <c r="C28" s="33">
        <f aca="true" t="shared" si="8" ref="C28:K28">C29+C30+C31+C32</f>
        <v>-21709.6</v>
      </c>
      <c r="D28" s="33">
        <f t="shared" si="8"/>
        <v>-57028.4</v>
      </c>
      <c r="E28" s="33">
        <f t="shared" si="8"/>
        <v>-50582.4</v>
      </c>
      <c r="F28" s="33">
        <f t="shared" si="8"/>
        <v>-48096.4</v>
      </c>
      <c r="G28" s="33">
        <f t="shared" si="8"/>
        <v>-27676</v>
      </c>
      <c r="H28" s="33">
        <f t="shared" si="8"/>
        <v>-11158.4</v>
      </c>
      <c r="I28" s="33">
        <f t="shared" si="8"/>
        <v>-34663.51</v>
      </c>
      <c r="J28" s="33">
        <f t="shared" si="8"/>
        <v>-13723.6</v>
      </c>
      <c r="K28" s="33">
        <f t="shared" si="8"/>
        <v>-34764.4</v>
      </c>
      <c r="L28" s="33">
        <f t="shared" si="7"/>
        <v>-314785.11</v>
      </c>
      <c r="M28"/>
    </row>
    <row r="29" spans="1:13" s="36" customFormat="1" ht="18.75" customHeight="1">
      <c r="A29" s="34" t="s">
        <v>58</v>
      </c>
      <c r="B29" s="33">
        <f>-ROUND((B9)*$E$3,2)</f>
        <v>-15382.4</v>
      </c>
      <c r="C29" s="33">
        <f aca="true" t="shared" si="9" ref="C29:K29">-ROUND((C9)*$E$3,2)</f>
        <v>-21709.6</v>
      </c>
      <c r="D29" s="33">
        <f t="shared" si="9"/>
        <v>-57028.4</v>
      </c>
      <c r="E29" s="33">
        <f t="shared" si="9"/>
        <v>-50582.4</v>
      </c>
      <c r="F29" s="33">
        <f t="shared" si="9"/>
        <v>-48096.4</v>
      </c>
      <c r="G29" s="33">
        <f t="shared" si="9"/>
        <v>-27676</v>
      </c>
      <c r="H29" s="33">
        <f t="shared" si="9"/>
        <v>-11158.4</v>
      </c>
      <c r="I29" s="33">
        <f t="shared" si="9"/>
        <v>-16416.4</v>
      </c>
      <c r="J29" s="33">
        <f t="shared" si="9"/>
        <v>-13723.6</v>
      </c>
      <c r="K29" s="33">
        <f t="shared" si="9"/>
        <v>-34764.4</v>
      </c>
      <c r="L29" s="33">
        <f t="shared" si="7"/>
        <v>-296538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-18230.22</v>
      </c>
      <c r="J32" s="17">
        <v>0</v>
      </c>
      <c r="K32" s="17">
        <v>0</v>
      </c>
      <c r="L32" s="33">
        <f t="shared" si="7"/>
        <v>-18230.22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312862.96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809000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809000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293926.46</v>
      </c>
      <c r="C48" s="41">
        <f aca="true" t="shared" si="12" ref="C48:K48">IF(C17+C27+C40+C49&lt;0,0,C17+C27+C49)</f>
        <v>338674.81</v>
      </c>
      <c r="D48" s="41">
        <f t="shared" si="12"/>
        <v>1140816.17</v>
      </c>
      <c r="E48" s="41">
        <f t="shared" si="12"/>
        <v>890495</v>
      </c>
      <c r="F48" s="41">
        <f t="shared" si="12"/>
        <v>884020.3699999999</v>
      </c>
      <c r="G48" s="41">
        <f t="shared" si="12"/>
        <v>902829.29</v>
      </c>
      <c r="H48" s="41">
        <f t="shared" si="12"/>
        <v>263868.20999999996</v>
      </c>
      <c r="I48" s="41">
        <f t="shared" si="12"/>
        <v>385264.08999999997</v>
      </c>
      <c r="J48" s="41">
        <f t="shared" si="12"/>
        <v>356345.06</v>
      </c>
      <c r="K48" s="41">
        <f t="shared" si="12"/>
        <v>574324.25</v>
      </c>
      <c r="L48" s="42">
        <f>SUM(B48:K48)</f>
        <v>6030563.709999999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293926.46</v>
      </c>
      <c r="C54" s="41">
        <f aca="true" t="shared" si="14" ref="C54:J54">SUM(C55:C66)</f>
        <v>338674.81999999995</v>
      </c>
      <c r="D54" s="41">
        <f t="shared" si="14"/>
        <v>1140816.17</v>
      </c>
      <c r="E54" s="41">
        <f t="shared" si="14"/>
        <v>890494.99</v>
      </c>
      <c r="F54" s="41">
        <f t="shared" si="14"/>
        <v>884020.37</v>
      </c>
      <c r="G54" s="41">
        <f t="shared" si="14"/>
        <v>902829.29</v>
      </c>
      <c r="H54" s="41">
        <f t="shared" si="14"/>
        <v>263868.21</v>
      </c>
      <c r="I54" s="41">
        <f>SUM(I55:I69)</f>
        <v>385264.08999999997</v>
      </c>
      <c r="J54" s="41">
        <f t="shared" si="14"/>
        <v>356345.06</v>
      </c>
      <c r="K54" s="41">
        <f>SUM(K55:K68)</f>
        <v>574324.25</v>
      </c>
      <c r="L54" s="46">
        <f>SUM(B54:K54)</f>
        <v>6030563.709999999</v>
      </c>
      <c r="M54" s="40"/>
    </row>
    <row r="55" spans="1:13" ht="18.75" customHeight="1">
      <c r="A55" s="47" t="s">
        <v>51</v>
      </c>
      <c r="B55" s="48">
        <v>293926.46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293926.46</v>
      </c>
      <c r="M55" s="40"/>
    </row>
    <row r="56" spans="1:12" ht="18.75" customHeight="1">
      <c r="A56" s="47" t="s">
        <v>61</v>
      </c>
      <c r="B56" s="17">
        <v>0</v>
      </c>
      <c r="C56" s="48">
        <v>295730.85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295730.85</v>
      </c>
    </row>
    <row r="57" spans="1:12" ht="18.75" customHeight="1">
      <c r="A57" s="47" t="s">
        <v>62</v>
      </c>
      <c r="B57" s="17">
        <v>0</v>
      </c>
      <c r="C57" s="48">
        <v>42943.97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42943.97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1140816.17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1140816.17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890494.99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890494.99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884020.37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884020.37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902829.29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902829.29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263868.21</v>
      </c>
      <c r="I62" s="17">
        <v>0</v>
      </c>
      <c r="J62" s="17">
        <v>0</v>
      </c>
      <c r="K62" s="17">
        <v>0</v>
      </c>
      <c r="L62" s="46">
        <f t="shared" si="15"/>
        <v>263868.21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356345.06</v>
      </c>
      <c r="K64" s="17">
        <v>0</v>
      </c>
      <c r="L64" s="46">
        <f t="shared" si="15"/>
        <v>356345.06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320243.2</v>
      </c>
      <c r="L65" s="46">
        <f t="shared" si="15"/>
        <v>320243.2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254081.05</v>
      </c>
      <c r="L66" s="46">
        <f t="shared" si="15"/>
        <v>254081.05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385264.08999999997</v>
      </c>
      <c r="J69" s="53">
        <v>0</v>
      </c>
      <c r="K69" s="53">
        <v>0</v>
      </c>
      <c r="L69" s="51">
        <f>SUM(B69:K69)</f>
        <v>385264.08999999997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2020-08-17T18:01:35Z</dcterms:modified>
  <cp:category/>
  <cp:version/>
  <cp:contentType/>
  <cp:contentStatus/>
</cp:coreProperties>
</file>