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<sst xmlns="http://schemas.openxmlformats.org/spreadsheetml/2006/main" count="79" uniqueCount="78">
  <si>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</si>
  <si>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</si>
  <si>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</si>
  <si>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</si>
  <si>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</si>
  <si>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</si>
  <si>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</si>
  <si>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</si>
  <si>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</si>
  <si>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</si>
  <si>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</si>
  <si>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</si>
  <si>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</si>
  <si>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</si>
  <si>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</si>
  <si>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</si>
  <si>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</si>
  <si>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</si>
  <si>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</si>
  <si>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</si>
  <si>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</si>
  <si>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</si>
  <si>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</si>
  <si>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</si>
  <si>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</si>
  <si>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</si>
  <si>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</si>
  <si>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</si>
  <si>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</si>
  <si>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</si>
  <si>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</si>
  <si>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</si>
  <si>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</si>
  <si>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</si>
  <si>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</si>
  <si>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</si>
  <si>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</si>
  <si>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</si>
  <si>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</si>
  <si>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</si>
  <si>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</si>
  <si>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</si>
  <si>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</si>
  <si>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</si>
  <si>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</si>
  <si>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</si>
  <si>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</si>
  <si>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</si>
  <si>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</si>
  <si>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</si>
  <si>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</si>
  <si>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</si>
  <si>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</si>
  <si>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</si>
  <si>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</si>
  <si>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</si>
  <si>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</si>
  <si>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</si>
  <si>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</si>
  <si>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</si>
  <si>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</si>
  <si>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</si>
  <si>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</si>
  <si>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</si>
  <si>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</si>
  <si>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</si>
  <si>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</si>
  <si>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</si>
  <si>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</si>
  <si>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</si>
  <si>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</si>
  <si>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</si>
  <si>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</si>
  <si>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</si>
  <si>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</si>
  <si>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</si>
  <si>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09/08/20 - VENCIMENTO 14/08/20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</si>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</sst>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13788</v>
      </c>
      <c r="C7" s="10">
        <f>C8+C11</f>
        <v>20752</v>
      </c>
      <c r="D7" s="10">
        <f aca="true" t="shared" si="0" ref="D7:K7">D8+D11</f>
        <v>56077</v>
      </c>
      <c r="E7" s="10">
        <f t="shared" si="0"/>
        <v>63962</v>
      </c>
      <c r="F7" s="10">
        <f t="shared" si="0"/>
        <v>66738</v>
      </c>
      <c r="G7" s="10">
        <f t="shared" si="0"/>
        <v>24438</v>
      </c>
      <c r="H7" s="10">
        <f t="shared" si="0"/>
        <v>12166</v>
      </c>
      <c r="I7" s="10">
        <f t="shared" si="0"/>
        <v>26790</v>
      </c>
      <c r="J7" s="10">
        <f t="shared" si="0"/>
        <v>14673</v>
      </c>
      <c r="K7" s="10">
        <f t="shared" si="0"/>
        <v>47702</v>
      </c>
      <c r="L7" s="10">
        <f>SUM(B7:K7)</f>
        <v>347086</v>
      </c>
      <c r="M7" s="11"/>
    </row>
    <row r="8" spans="1:13" ht="17.25" customHeight="1">
      <c r="A8" s="12" t="s">
        <v>18</v>
      </c>
      <c r="B8" s="13">
        <f>B9+B10</f>
        <v>1460</v>
      </c>
      <c r="C8" s="13">
        <f aca="true" t="shared" si="1" ref="C8:K8">C9+C10</f>
        <v>2214</v>
      </c>
      <c r="D8" s="13">
        <f t="shared" si="1"/>
        <v>5940</v>
      </c>
      <c r="E8" s="13">
        <f t="shared" si="1"/>
        <v>6502</v>
      </c>
      <c r="F8" s="13">
        <f t="shared" si="1"/>
        <v>7080</v>
      </c>
      <c r="G8" s="13">
        <f t="shared" si="1"/>
        <v>2269</v>
      </c>
      <c r="H8" s="13">
        <f t="shared" si="1"/>
        <v>1039</v>
      </c>
      <c r="I8" s="13">
        <f t="shared" si="1"/>
        <v>1833</v>
      </c>
      <c r="J8" s="13">
        <f t="shared" si="1"/>
        <v>820</v>
      </c>
      <c r="K8" s="13">
        <f t="shared" si="1"/>
        <v>3575</v>
      </c>
      <c r="L8" s="13">
        <f>SUM(B8:K8)</f>
        <v>32732</v>
      </c>
      <c r="M8"/>
    </row>
    <row r="9" spans="1:13" ht="17.25" customHeight="1">
      <c r="A9" s="14" t="s">
        <v>19</v>
      </c>
      <c r="B9" s="15">
        <v>1460</v>
      </c>
      <c r="C9" s="15">
        <v>2214</v>
      </c>
      <c r="D9" s="15">
        <v>5940</v>
      </c>
      <c r="E9" s="15">
        <v>6502</v>
      </c>
      <c r="F9" s="15">
        <v>7080</v>
      </c>
      <c r="G9" s="15">
        <v>2269</v>
      </c>
      <c r="H9" s="15">
        <v>1039</v>
      </c>
      <c r="I9" s="15">
        <v>1833</v>
      </c>
      <c r="J9" s="15">
        <v>820</v>
      </c>
      <c r="K9" s="15">
        <v>3575</v>
      </c>
      <c r="L9" s="13">
        <f>SUM(B9:K9)</f>
        <v>32732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12328</v>
      </c>
      <c r="C11" s="15">
        <v>18538</v>
      </c>
      <c r="D11" s="15">
        <v>50137</v>
      </c>
      <c r="E11" s="15">
        <v>57460</v>
      </c>
      <c r="F11" s="15">
        <v>59658</v>
      </c>
      <c r="G11" s="15">
        <v>22169</v>
      </c>
      <c r="H11" s="15">
        <v>11127</v>
      </c>
      <c r="I11" s="15">
        <v>24957</v>
      </c>
      <c r="J11" s="15">
        <v>13853</v>
      </c>
      <c r="K11" s="15">
        <v>44127</v>
      </c>
      <c r="L11" s="13">
        <f>SUM(B11:K11)</f>
        <v>314354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1.181472430095907</v>
      </c>
      <c r="C15" s="22">
        <v>1.614706556496753</v>
      </c>
      <c r="D15" s="22">
        <v>1.718318574481464</v>
      </c>
      <c r="E15" s="22">
        <v>1.373172916937176</v>
      </c>
      <c r="F15" s="22">
        <v>1.4513828178254</v>
      </c>
      <c r="G15" s="22">
        <v>1.604115029504031</v>
      </c>
      <c r="H15" s="22">
        <v>1.786558115662712</v>
      </c>
      <c r="I15" s="22">
        <v>1.478732030385855</v>
      </c>
      <c r="J15" s="22">
        <v>1.811457244121764</v>
      </c>
      <c r="K15" s="22">
        <v>1.448888448102166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86921.64</v>
      </c>
      <c r="C17" s="25">
        <f aca="true" t="shared" si="2" ref="C17:K17">C18+C19+C20+C21+C22+C23+C24</f>
        <v>96687.63999999998</v>
      </c>
      <c r="D17" s="25">
        <f t="shared" si="2"/>
        <v>331179.18</v>
      </c>
      <c r="E17" s="25">
        <f t="shared" si="2"/>
        <v>308670.52999999997</v>
      </c>
      <c r="F17" s="25">
        <f t="shared" si="2"/>
        <v>306432.62</v>
      </c>
      <c r="G17" s="25">
        <f t="shared" si="2"/>
        <v>135576.21</v>
      </c>
      <c r="H17" s="25">
        <f t="shared" si="2"/>
        <v>84122.72000000002</v>
      </c>
      <c r="I17" s="25">
        <f t="shared" si="2"/>
        <v>123737.66</v>
      </c>
      <c r="J17" s="25">
        <f t="shared" si="2"/>
        <v>92957.37000000001</v>
      </c>
      <c r="K17" s="25">
        <f t="shared" si="2"/>
        <v>190527.47000000003</v>
      </c>
      <c r="L17" s="25">
        <f>L18+L19+L20+L21+L22+L23+L24</f>
        <v>1756813.04</v>
      </c>
      <c r="M17"/>
    </row>
    <row r="18" spans="1:13" ht="17.25" customHeight="1">
      <c r="A18" s="26" t="s">
        <v>24</v>
      </c>
      <c r="B18" s="33">
        <f aca="true" t="shared" si="3" ref="B18:K18">ROUND(B13*B7,2)</f>
        <v>79367.86</v>
      </c>
      <c r="C18" s="33">
        <f t="shared" si="3"/>
        <v>64364.4</v>
      </c>
      <c r="D18" s="33">
        <f t="shared" si="3"/>
        <v>207137.22</v>
      </c>
      <c r="E18" s="33">
        <f t="shared" si="3"/>
        <v>238936.45</v>
      </c>
      <c r="F18" s="33">
        <f t="shared" si="3"/>
        <v>220689.22</v>
      </c>
      <c r="G18" s="33">
        <f t="shared" si="3"/>
        <v>88800.36</v>
      </c>
      <c r="H18" s="33">
        <f t="shared" si="3"/>
        <v>48707.8</v>
      </c>
      <c r="I18" s="33">
        <f t="shared" si="3"/>
        <v>89084.79</v>
      </c>
      <c r="J18" s="33">
        <f t="shared" si="3"/>
        <v>52535.21</v>
      </c>
      <c r="K18" s="33">
        <f t="shared" si="3"/>
        <v>139447.26</v>
      </c>
      <c r="L18" s="33">
        <f aca="true" t="shared" si="4" ref="L18:L24">SUM(B18:K18)</f>
        <v>1229070.57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14403.08</v>
      </c>
      <c r="C19" s="33">
        <f t="shared" si="5"/>
        <v>39565.22</v>
      </c>
      <c r="D19" s="33">
        <f t="shared" si="5"/>
        <v>148790.51</v>
      </c>
      <c r="E19" s="33">
        <f t="shared" si="5"/>
        <v>89164.61</v>
      </c>
      <c r="F19" s="33">
        <f t="shared" si="5"/>
        <v>99615.32</v>
      </c>
      <c r="G19" s="33">
        <f t="shared" si="5"/>
        <v>53645.63</v>
      </c>
      <c r="H19" s="33">
        <f t="shared" si="5"/>
        <v>38311.52</v>
      </c>
      <c r="I19" s="33">
        <f t="shared" si="5"/>
        <v>42647.74</v>
      </c>
      <c r="J19" s="33">
        <f t="shared" si="5"/>
        <v>42630.08</v>
      </c>
      <c r="K19" s="33">
        <f t="shared" si="5"/>
        <v>62596.26</v>
      </c>
      <c r="L19" s="33">
        <f t="shared" si="4"/>
        <v>631369.97</v>
      </c>
      <c r="M19"/>
    </row>
    <row r="20" spans="1:13" ht="17.25" customHeight="1">
      <c r="A20" s="27" t="s">
        <v>26</v>
      </c>
      <c r="B20" s="33">
        <v>254.42</v>
      </c>
      <c r="C20" s="33">
        <v>3477.06</v>
      </c>
      <c r="D20" s="33">
        <v>13592.57</v>
      </c>
      <c r="E20" s="33">
        <v>9371.11</v>
      </c>
      <c r="F20" s="33">
        <v>13924.22</v>
      </c>
      <c r="G20" s="33">
        <v>8287.72</v>
      </c>
      <c r="H20" s="33">
        <v>4726.69</v>
      </c>
      <c r="I20" s="33">
        <v>4325.13</v>
      </c>
      <c r="J20" s="33">
        <v>5978.86</v>
      </c>
      <c r="K20" s="33">
        <v>7759.79</v>
      </c>
      <c r="L20" s="33">
        <f t="shared" si="4"/>
        <v>71697.56999999999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-8427.58</v>
      </c>
      <c r="C24" s="33">
        <v>-10719.04</v>
      </c>
      <c r="D24" s="33">
        <v>-38341.12</v>
      </c>
      <c r="E24" s="33">
        <v>-28801.64</v>
      </c>
      <c r="F24" s="33">
        <v>-29120</v>
      </c>
      <c r="G24" s="33">
        <v>-15157.5</v>
      </c>
      <c r="H24" s="33">
        <v>-8947.15</v>
      </c>
      <c r="I24" s="33">
        <v>-12320</v>
      </c>
      <c r="J24" s="33">
        <v>-10834.5</v>
      </c>
      <c r="K24" s="33">
        <v>-19275.84</v>
      </c>
      <c r="L24" s="33">
        <f t="shared" si="4"/>
        <v>-181944.37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-45395.84</v>
      </c>
      <c r="C27" s="33">
        <f t="shared" si="6"/>
        <v>-9741.6</v>
      </c>
      <c r="D27" s="33">
        <f t="shared" si="6"/>
        <v>-26136</v>
      </c>
      <c r="E27" s="33">
        <f t="shared" si="6"/>
        <v>-37497.5</v>
      </c>
      <c r="F27" s="33">
        <f t="shared" si="6"/>
        <v>-31152</v>
      </c>
      <c r="G27" s="33">
        <f t="shared" si="6"/>
        <v>-9983.6</v>
      </c>
      <c r="H27" s="33">
        <f t="shared" si="6"/>
        <v>-19848.1</v>
      </c>
      <c r="I27" s="33">
        <f t="shared" si="6"/>
        <v>-8065.2</v>
      </c>
      <c r="J27" s="33">
        <f t="shared" si="6"/>
        <v>-3608</v>
      </c>
      <c r="K27" s="33">
        <f t="shared" si="6"/>
        <v>-15730</v>
      </c>
      <c r="L27" s="33">
        <f aca="true" t="shared" si="7" ref="L27:L33">SUM(B27:K27)</f>
        <v>-207157.84000000003</v>
      </c>
      <c r="M27"/>
    </row>
    <row r="28" spans="1:13" ht="18.75" customHeight="1">
      <c r="A28" s="27" t="s">
        <v>30</v>
      </c>
      <c r="B28" s="33">
        <f>B29+B30+B31+B32</f>
        <v>-6424</v>
      </c>
      <c r="C28" s="33">
        <f aca="true" t="shared" si="8" ref="C28:K28">C29+C30+C31+C32</f>
        <v>-9741.6</v>
      </c>
      <c r="D28" s="33">
        <f t="shared" si="8"/>
        <v>-26136</v>
      </c>
      <c r="E28" s="33">
        <f t="shared" si="8"/>
        <v>-28608.8</v>
      </c>
      <c r="F28" s="33">
        <f t="shared" si="8"/>
        <v>-31152</v>
      </c>
      <c r="G28" s="33">
        <f t="shared" si="8"/>
        <v>-9983.6</v>
      </c>
      <c r="H28" s="33">
        <f t="shared" si="8"/>
        <v>-4571.6</v>
      </c>
      <c r="I28" s="33">
        <f t="shared" si="8"/>
        <v>-8065.2</v>
      </c>
      <c r="J28" s="33">
        <f t="shared" si="8"/>
        <v>-3608</v>
      </c>
      <c r="K28" s="33">
        <f t="shared" si="8"/>
        <v>-15730</v>
      </c>
      <c r="L28" s="33">
        <f t="shared" si="7"/>
        <v>-144020.8</v>
      </c>
      <c r="M28"/>
    </row>
    <row r="29" spans="1:13" s="36" customFormat="1" ht="18.75" customHeight="1">
      <c r="A29" s="34" t="s">
        <v>58</v>
      </c>
      <c r="B29" s="33">
        <f>-ROUND((B9)*$E$3,2)</f>
        <v>-6424</v>
      </c>
      <c r="C29" s="33">
        <f aca="true" t="shared" si="9" ref="C29:K29">-ROUND((C9)*$E$3,2)</f>
        <v>-9741.6</v>
      </c>
      <c r="D29" s="33">
        <f t="shared" si="9"/>
        <v>-26136</v>
      </c>
      <c r="E29" s="33">
        <f t="shared" si="9"/>
        <v>-28608.8</v>
      </c>
      <c r="F29" s="33">
        <f t="shared" si="9"/>
        <v>-31152</v>
      </c>
      <c r="G29" s="33">
        <f t="shared" si="9"/>
        <v>-9983.6</v>
      </c>
      <c r="H29" s="33">
        <f t="shared" si="9"/>
        <v>-4571.6</v>
      </c>
      <c r="I29" s="33">
        <f t="shared" si="9"/>
        <v>-8065.2</v>
      </c>
      <c r="J29" s="33">
        <f t="shared" si="9"/>
        <v>-3608</v>
      </c>
      <c r="K29" s="33">
        <f t="shared" si="9"/>
        <v>-15730</v>
      </c>
      <c r="L29" s="33">
        <f t="shared" si="7"/>
        <v>-144020.8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41525.8</v>
      </c>
      <c r="C48" s="41">
        <f aca="true" t="shared" si="12" ref="C48:K48">IF(C17+C27+C40+C49&lt;0,0,C17+C27+C49)</f>
        <v>86946.03999999998</v>
      </c>
      <c r="D48" s="41">
        <f t="shared" si="12"/>
        <v>305043.18</v>
      </c>
      <c r="E48" s="41">
        <f t="shared" si="12"/>
        <v>271173.02999999997</v>
      </c>
      <c r="F48" s="41">
        <f t="shared" si="12"/>
        <v>275280.62</v>
      </c>
      <c r="G48" s="41">
        <f t="shared" si="12"/>
        <v>125592.60999999999</v>
      </c>
      <c r="H48" s="41">
        <f t="shared" si="12"/>
        <v>64274.62000000002</v>
      </c>
      <c r="I48" s="41">
        <f t="shared" si="12"/>
        <v>115672.46</v>
      </c>
      <c r="J48" s="41">
        <f t="shared" si="12"/>
        <v>89349.37000000001</v>
      </c>
      <c r="K48" s="41">
        <f t="shared" si="12"/>
        <v>174797.47000000003</v>
      </c>
      <c r="L48" s="42">
        <f>SUM(B48:K48)</f>
        <v>1549655.2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41525.8</v>
      </c>
      <c r="C54" s="41">
        <f aca="true" t="shared" si="14" ref="C54:J54">SUM(C55:C66)</f>
        <v>86946.04</v>
      </c>
      <c r="D54" s="41">
        <f t="shared" si="14"/>
        <v>305043.19</v>
      </c>
      <c r="E54" s="41">
        <f t="shared" si="14"/>
        <v>271173.03</v>
      </c>
      <c r="F54" s="41">
        <f t="shared" si="14"/>
        <v>275280.62</v>
      </c>
      <c r="G54" s="41">
        <f t="shared" si="14"/>
        <v>125592.61</v>
      </c>
      <c r="H54" s="41">
        <f t="shared" si="14"/>
        <v>64274.62000000002</v>
      </c>
      <c r="I54" s="41">
        <f>SUM(I55:I69)</f>
        <v>115672.46</v>
      </c>
      <c r="J54" s="41">
        <f t="shared" si="14"/>
        <v>89349.37000000001</v>
      </c>
      <c r="K54" s="41">
        <f>SUM(K55:K68)</f>
        <v>174797.47</v>
      </c>
      <c r="L54" s="46">
        <f>SUM(B54:K54)</f>
        <v>1549655.2100000002</v>
      </c>
      <c r="M54" s="40"/>
    </row>
    <row r="55" spans="1:13" ht="18.75" customHeight="1">
      <c r="A55" s="47" t="s">
        <v>51</v>
      </c>
      <c r="B55" s="48">
        <v>41525.8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41525.8</v>
      </c>
      <c r="M55" s="40"/>
    </row>
    <row r="56" spans="1:12" ht="18.75" customHeight="1">
      <c r="A56" s="47" t="s">
        <v>61</v>
      </c>
      <c r="B56" s="17">
        <v>0</v>
      </c>
      <c r="C56" s="48">
        <v>75782.17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75782.17</v>
      </c>
    </row>
    <row r="57" spans="1:12" ht="18.75" customHeight="1">
      <c r="A57" s="47" t="s">
        <v>62</v>
      </c>
      <c r="B57" s="17">
        <v>0</v>
      </c>
      <c r="C57" s="48">
        <v>11163.87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11163.87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305043.19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305043.19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271173.03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271173.03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275280.62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275280.62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125592.61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125592.61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64274.62000000002</v>
      </c>
      <c r="I62" s="17">
        <v>0</v>
      </c>
      <c r="J62" s="17">
        <v>0</v>
      </c>
      <c r="K62" s="17">
        <v>0</v>
      </c>
      <c r="L62" s="46">
        <f t="shared" si="15"/>
        <v>64274.62000000002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89349.37000000001</v>
      </c>
      <c r="K64" s="17">
        <v>0</v>
      </c>
      <c r="L64" s="46">
        <f t="shared" si="15"/>
        <v>89349.37000000001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75495.03</v>
      </c>
      <c r="L65" s="46">
        <f t="shared" si="15"/>
        <v>75495.03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99302.44</v>
      </c>
      <c r="L66" s="46">
        <f t="shared" si="15"/>
        <v>99302.44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115672.46</v>
      </c>
      <c r="J69" s="53">
        <v>0</v>
      </c>
      <c r="K69" s="53">
        <v>0</v>
      </c>
      <c r="L69" s="51">
        <f>SUM(B69:K69)</f>
        <v>115672.46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2020-08-14T12:16:01Z</dcterms:modified>
  <cp:category/>
  <cp:version/>
  <cp:contentType/>
  <cp:contentStatus/>
</cp:coreProperties>
</file>