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<sst xmlns="http://schemas.openxmlformats.org/spreadsheetml/2006/main" count="79" uniqueCount="78">
  <si>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</si>
  <si>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</si>
  <si>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</si>
  <si>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</si>
  <si>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</si>
  <si>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</si>
  <si>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</si>
  <si>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</si>
  <si>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</si>
  <si>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</si>
  <si>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</si>
  <si>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</si>
  <si>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</si>
  <si>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</si>
  <si>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</si>
  <si>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</si>
  <si>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</si>
  <si>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</si>
  <si>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</si>
  <si>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</si>
  <si>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</si>
  <si>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</si>
  <si>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</si>
  <si>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</si>
  <si>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</si>
  <si>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</si>
  <si>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</si>
  <si>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</si>
  <si>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</si>
  <si>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</si>
  <si>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</si>
  <si>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</si>
  <si>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</si>
  <si>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</si>
  <si>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</si>
  <si>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</si>
  <si>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</si>
  <si>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</si>
  <si>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</si>
  <si>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</si>
  <si>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</si>
  <si>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</si>
  <si>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</si>
  <si>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</si>
  <si>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</si>
  <si>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</si>
  <si>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</si>
  <si>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</si>
  <si>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</si>
  <si>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</si>
  <si>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</si>
  <si>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</si>
  <si>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</si>
  <si>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</si>
  <si>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</si>
  <si>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</si>
  <si>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</si>
  <si>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</si>
  <si>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</si>
  <si>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</si>
  <si>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</si>
  <si>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</si>
  <si>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</si>
  <si>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</si>
  <si>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</si>
  <si>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</si>
  <si>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</si>
  <si>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</si>
  <si>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</si>
  <si>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</si>
  <si>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</si>
  <si>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</si>
  <si>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</si>
  <si>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</si>
  <si>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</si>
  <si>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</si>
  <si>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08/08/20 - VENCIMENTO 14/08/20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</si>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</sst>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32354</v>
      </c>
      <c r="C7" s="10">
        <f>C8+C11</f>
        <v>44249</v>
      </c>
      <c r="D7" s="10">
        <f aca="true" t="shared" si="0" ref="D7:K7">D8+D11</f>
        <v>125826</v>
      </c>
      <c r="E7" s="10">
        <f t="shared" si="0"/>
        <v>129450</v>
      </c>
      <c r="F7" s="10">
        <f t="shared" si="0"/>
        <v>124896</v>
      </c>
      <c r="G7" s="10">
        <f t="shared" si="0"/>
        <v>51827</v>
      </c>
      <c r="H7" s="10">
        <f t="shared" si="0"/>
        <v>21610</v>
      </c>
      <c r="I7" s="10">
        <f t="shared" si="0"/>
        <v>49789</v>
      </c>
      <c r="J7" s="10">
        <f t="shared" si="0"/>
        <v>27608</v>
      </c>
      <c r="K7" s="10">
        <f t="shared" si="0"/>
        <v>86870</v>
      </c>
      <c r="L7" s="10">
        <f>SUM(B7:K7)</f>
        <v>694479</v>
      </c>
      <c r="M7" s="11"/>
    </row>
    <row r="8" spans="1:13" ht="17.25" customHeight="1">
      <c r="A8" s="12" t="s">
        <v>18</v>
      </c>
      <c r="B8" s="13">
        <f>B9+B10</f>
        <v>3260</v>
      </c>
      <c r="C8" s="13">
        <f aca="true" t="shared" si="1" ref="C8:K8">C9+C10</f>
        <v>4188</v>
      </c>
      <c r="D8" s="13">
        <f t="shared" si="1"/>
        <v>11915</v>
      </c>
      <c r="E8" s="13">
        <f t="shared" si="1"/>
        <v>11531</v>
      </c>
      <c r="F8" s="13">
        <f t="shared" si="1"/>
        <v>10123</v>
      </c>
      <c r="G8" s="13">
        <f t="shared" si="1"/>
        <v>4740</v>
      </c>
      <c r="H8" s="13">
        <f t="shared" si="1"/>
        <v>1762</v>
      </c>
      <c r="I8" s="13">
        <f t="shared" si="1"/>
        <v>2920</v>
      </c>
      <c r="J8" s="13">
        <f t="shared" si="1"/>
        <v>1693</v>
      </c>
      <c r="K8" s="13">
        <f t="shared" si="1"/>
        <v>6353</v>
      </c>
      <c r="L8" s="13">
        <f>SUM(B8:K8)</f>
        <v>58485</v>
      </c>
      <c r="M8"/>
    </row>
    <row r="9" spans="1:13" ht="17.25" customHeight="1">
      <c r="A9" s="14" t="s">
        <v>19</v>
      </c>
      <c r="B9" s="15">
        <v>3258</v>
      </c>
      <c r="C9" s="15">
        <v>4188</v>
      </c>
      <c r="D9" s="15">
        <v>11915</v>
      </c>
      <c r="E9" s="15">
        <v>11531</v>
      </c>
      <c r="F9" s="15">
        <v>10123</v>
      </c>
      <c r="G9" s="15">
        <v>4740</v>
      </c>
      <c r="H9" s="15">
        <v>1762</v>
      </c>
      <c r="I9" s="15">
        <v>2920</v>
      </c>
      <c r="J9" s="15">
        <v>1693</v>
      </c>
      <c r="K9" s="15">
        <v>6353</v>
      </c>
      <c r="L9" s="13">
        <f>SUM(B9:K9)</f>
        <v>58483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29094</v>
      </c>
      <c r="C11" s="15">
        <v>40061</v>
      </c>
      <c r="D11" s="15">
        <v>113911</v>
      </c>
      <c r="E11" s="15">
        <v>117919</v>
      </c>
      <c r="F11" s="15">
        <v>114773</v>
      </c>
      <c r="G11" s="15">
        <v>47087</v>
      </c>
      <c r="H11" s="15">
        <v>19848</v>
      </c>
      <c r="I11" s="15">
        <v>46869</v>
      </c>
      <c r="J11" s="15">
        <v>25915</v>
      </c>
      <c r="K11" s="15">
        <v>80517</v>
      </c>
      <c r="L11" s="13">
        <f>SUM(B11:K11)</f>
        <v>635994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1.167407277613037</v>
      </c>
      <c r="C15" s="22">
        <v>1.624433681782531</v>
      </c>
      <c r="D15" s="22">
        <v>1.715381206395556</v>
      </c>
      <c r="E15" s="22">
        <v>1.392200694624894</v>
      </c>
      <c r="F15" s="22">
        <v>1.464370551975666</v>
      </c>
      <c r="G15" s="22">
        <v>1.610798875036984</v>
      </c>
      <c r="H15" s="22">
        <v>1.799504182321328</v>
      </c>
      <c r="I15" s="22">
        <v>1.508910242455438</v>
      </c>
      <c r="J15" s="22">
        <v>1.821928027829955</v>
      </c>
      <c r="K15" s="22">
        <v>1.434302324132241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210784.62999999998</v>
      </c>
      <c r="C17" s="25">
        <f aca="true" t="shared" si="2" ref="C17:K17">C18+C19+C20+C21+C22+C23+C24</f>
        <v>215570.96000000002</v>
      </c>
      <c r="D17" s="25">
        <f t="shared" si="2"/>
        <v>774807.38</v>
      </c>
      <c r="E17" s="25">
        <f t="shared" si="2"/>
        <v>658418.62</v>
      </c>
      <c r="F17" s="25">
        <f t="shared" si="2"/>
        <v>595691.5199999999</v>
      </c>
      <c r="G17" s="25">
        <f t="shared" si="2"/>
        <v>297514.29999999993</v>
      </c>
      <c r="H17" s="25">
        <f t="shared" si="2"/>
        <v>153963.19</v>
      </c>
      <c r="I17" s="25">
        <f t="shared" si="2"/>
        <v>241397.83000000002</v>
      </c>
      <c r="J17" s="25">
        <f t="shared" si="2"/>
        <v>178139.86</v>
      </c>
      <c r="K17" s="25">
        <f t="shared" si="2"/>
        <v>353823.31</v>
      </c>
      <c r="L17" s="25">
        <f>L18+L19+L20+L21+L22+L23+L24</f>
        <v>3680111.5999999996</v>
      </c>
      <c r="M17"/>
    </row>
    <row r="18" spans="1:13" ht="17.25" customHeight="1">
      <c r="A18" s="26" t="s">
        <v>24</v>
      </c>
      <c r="B18" s="33">
        <f aca="true" t="shared" si="3" ref="B18:K18">ROUND(B13*B7,2)</f>
        <v>186239.33</v>
      </c>
      <c r="C18" s="33">
        <f t="shared" si="3"/>
        <v>137242.7</v>
      </c>
      <c r="D18" s="33">
        <f t="shared" si="3"/>
        <v>464776.08</v>
      </c>
      <c r="E18" s="33">
        <f t="shared" si="3"/>
        <v>483573.42</v>
      </c>
      <c r="F18" s="33">
        <f t="shared" si="3"/>
        <v>413006.09</v>
      </c>
      <c r="G18" s="33">
        <f t="shared" si="3"/>
        <v>188323.77</v>
      </c>
      <c r="H18" s="33">
        <f t="shared" si="3"/>
        <v>86517.8</v>
      </c>
      <c r="I18" s="33">
        <f t="shared" si="3"/>
        <v>165563.36</v>
      </c>
      <c r="J18" s="33">
        <f t="shared" si="3"/>
        <v>98847.68</v>
      </c>
      <c r="K18" s="33">
        <f t="shared" si="3"/>
        <v>253947.07</v>
      </c>
      <c r="L18" s="33">
        <f aca="true" t="shared" si="4" ref="L18:L24">SUM(B18:K18)</f>
        <v>2478037.3000000003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31177.82</v>
      </c>
      <c r="C19" s="33">
        <f t="shared" si="5"/>
        <v>85698.96</v>
      </c>
      <c r="D19" s="33">
        <f t="shared" si="5"/>
        <v>332492.07</v>
      </c>
      <c r="E19" s="33">
        <f t="shared" si="5"/>
        <v>189657.83</v>
      </c>
      <c r="F19" s="33">
        <f t="shared" si="5"/>
        <v>191787.87</v>
      </c>
      <c r="G19" s="33">
        <f t="shared" si="5"/>
        <v>115027.95</v>
      </c>
      <c r="H19" s="33">
        <f t="shared" si="5"/>
        <v>69171.34</v>
      </c>
      <c r="I19" s="33">
        <f t="shared" si="5"/>
        <v>84256.89</v>
      </c>
      <c r="J19" s="33">
        <f t="shared" si="5"/>
        <v>81245.68</v>
      </c>
      <c r="K19" s="33">
        <f t="shared" si="5"/>
        <v>110289.8</v>
      </c>
      <c r="L19" s="33">
        <f t="shared" si="4"/>
        <v>1290806.2099999997</v>
      </c>
      <c r="M19"/>
    </row>
    <row r="20" spans="1:13" ht="17.25" customHeight="1">
      <c r="A20" s="27" t="s">
        <v>26</v>
      </c>
      <c r="B20" s="33">
        <v>466.44</v>
      </c>
      <c r="C20" s="33">
        <v>3349.86</v>
      </c>
      <c r="D20" s="33">
        <v>15880.35</v>
      </c>
      <c r="E20" s="33">
        <v>13993.07</v>
      </c>
      <c r="F20" s="33">
        <v>18697.86</v>
      </c>
      <c r="G20" s="33">
        <v>9322.23</v>
      </c>
      <c r="H20" s="33">
        <v>5897.34</v>
      </c>
      <c r="I20" s="33">
        <v>3901.1</v>
      </c>
      <c r="J20" s="33">
        <v>6233.28</v>
      </c>
      <c r="K20" s="33">
        <v>8862.28</v>
      </c>
      <c r="L20" s="33">
        <f t="shared" si="4"/>
        <v>86603.81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-28805.7</v>
      </c>
      <c r="F24" s="33">
        <v>-29124.16</v>
      </c>
      <c r="G24" s="33">
        <v>-15159.65</v>
      </c>
      <c r="H24" s="33">
        <v>-8947.15</v>
      </c>
      <c r="I24" s="33">
        <v>-12323.52</v>
      </c>
      <c r="J24" s="33">
        <v>-10834.5</v>
      </c>
      <c r="K24" s="33">
        <v>-19275.84</v>
      </c>
      <c r="L24" s="33">
        <f t="shared" si="4"/>
        <v>-181955.02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-53307.03999999999</v>
      </c>
      <c r="C27" s="33">
        <f t="shared" si="6"/>
        <v>-18427.2</v>
      </c>
      <c r="D27" s="33">
        <f t="shared" si="6"/>
        <v>-52426</v>
      </c>
      <c r="E27" s="33">
        <f t="shared" si="6"/>
        <v>-59625.100000000006</v>
      </c>
      <c r="F27" s="33">
        <f t="shared" si="6"/>
        <v>-44541.2</v>
      </c>
      <c r="G27" s="33">
        <f t="shared" si="6"/>
        <v>-20856</v>
      </c>
      <c r="H27" s="33">
        <f t="shared" si="6"/>
        <v>-23029.3</v>
      </c>
      <c r="I27" s="33">
        <f t="shared" si="6"/>
        <v>-12848</v>
      </c>
      <c r="J27" s="33">
        <f t="shared" si="6"/>
        <v>-7449.2</v>
      </c>
      <c r="K27" s="33">
        <f t="shared" si="6"/>
        <v>-27953.2</v>
      </c>
      <c r="L27" s="33">
        <f aca="true" t="shared" si="7" ref="L27:L33">SUM(B27:K27)</f>
        <v>-320462.24</v>
      </c>
      <c r="M27"/>
    </row>
    <row r="28" spans="1:13" ht="18.75" customHeight="1">
      <c r="A28" s="27" t="s">
        <v>30</v>
      </c>
      <c r="B28" s="33">
        <f>B29+B30+B31+B32</f>
        <v>-14335.2</v>
      </c>
      <c r="C28" s="33">
        <f aca="true" t="shared" si="8" ref="C28:K28">C29+C30+C31+C32</f>
        <v>-18427.2</v>
      </c>
      <c r="D28" s="33">
        <f t="shared" si="8"/>
        <v>-52426</v>
      </c>
      <c r="E28" s="33">
        <f t="shared" si="8"/>
        <v>-50736.4</v>
      </c>
      <c r="F28" s="33">
        <f t="shared" si="8"/>
        <v>-44541.2</v>
      </c>
      <c r="G28" s="33">
        <f t="shared" si="8"/>
        <v>-20856</v>
      </c>
      <c r="H28" s="33">
        <f t="shared" si="8"/>
        <v>-7752.8</v>
      </c>
      <c r="I28" s="33">
        <f t="shared" si="8"/>
        <v>-12848</v>
      </c>
      <c r="J28" s="33">
        <f t="shared" si="8"/>
        <v>-7449.2</v>
      </c>
      <c r="K28" s="33">
        <f t="shared" si="8"/>
        <v>-27953.2</v>
      </c>
      <c r="L28" s="33">
        <f t="shared" si="7"/>
        <v>-257325.2</v>
      </c>
      <c r="M28"/>
    </row>
    <row r="29" spans="1:13" s="36" customFormat="1" ht="18.75" customHeight="1">
      <c r="A29" s="34" t="s">
        <v>58</v>
      </c>
      <c r="B29" s="33">
        <f>-ROUND((B9)*$E$3,2)</f>
        <v>-14335.2</v>
      </c>
      <c r="C29" s="33">
        <f aca="true" t="shared" si="9" ref="C29:K29">-ROUND((C9)*$E$3,2)</f>
        <v>-18427.2</v>
      </c>
      <c r="D29" s="33">
        <f t="shared" si="9"/>
        <v>-52426</v>
      </c>
      <c r="E29" s="33">
        <f t="shared" si="9"/>
        <v>-50736.4</v>
      </c>
      <c r="F29" s="33">
        <f t="shared" si="9"/>
        <v>-44541.2</v>
      </c>
      <c r="G29" s="33">
        <f t="shared" si="9"/>
        <v>-20856</v>
      </c>
      <c r="H29" s="33">
        <f t="shared" si="9"/>
        <v>-7752.8</v>
      </c>
      <c r="I29" s="33">
        <f t="shared" si="9"/>
        <v>-12848</v>
      </c>
      <c r="J29" s="33">
        <f t="shared" si="9"/>
        <v>-7449.2</v>
      </c>
      <c r="K29" s="33">
        <f t="shared" si="9"/>
        <v>-27953.2</v>
      </c>
      <c r="L29" s="33">
        <f t="shared" si="7"/>
        <v>-257325.2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157477.58999999997</v>
      </c>
      <c r="C48" s="41">
        <f aca="true" t="shared" si="12" ref="C48:K48">IF(C17+C27+C40+C49&lt;0,0,C17+C27+C49)</f>
        <v>197143.76</v>
      </c>
      <c r="D48" s="41">
        <f t="shared" si="12"/>
        <v>722381.38</v>
      </c>
      <c r="E48" s="41">
        <f t="shared" si="12"/>
        <v>598793.52</v>
      </c>
      <c r="F48" s="41">
        <f t="shared" si="12"/>
        <v>551150.32</v>
      </c>
      <c r="G48" s="41">
        <f t="shared" si="12"/>
        <v>276658.29999999993</v>
      </c>
      <c r="H48" s="41">
        <f t="shared" si="12"/>
        <v>130933.89</v>
      </c>
      <c r="I48" s="41">
        <f t="shared" si="12"/>
        <v>228549.83000000002</v>
      </c>
      <c r="J48" s="41">
        <f t="shared" si="12"/>
        <v>170690.65999999997</v>
      </c>
      <c r="K48" s="41">
        <f t="shared" si="12"/>
        <v>325870.11</v>
      </c>
      <c r="L48" s="42">
        <f>SUM(B48:K48)</f>
        <v>3359649.36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157477.59</v>
      </c>
      <c r="C54" s="41">
        <f aca="true" t="shared" si="14" ref="C54:J54">SUM(C55:C66)</f>
        <v>197143.76</v>
      </c>
      <c r="D54" s="41">
        <f t="shared" si="14"/>
        <v>722381.38</v>
      </c>
      <c r="E54" s="41">
        <f t="shared" si="14"/>
        <v>598793.52</v>
      </c>
      <c r="F54" s="41">
        <f t="shared" si="14"/>
        <v>551150.32</v>
      </c>
      <c r="G54" s="41">
        <f t="shared" si="14"/>
        <v>276658.3</v>
      </c>
      <c r="H54" s="41">
        <f t="shared" si="14"/>
        <v>130933.89</v>
      </c>
      <c r="I54" s="41">
        <f>SUM(I55:I69)</f>
        <v>228549.83000000002</v>
      </c>
      <c r="J54" s="41">
        <f t="shared" si="14"/>
        <v>170690.65999999997</v>
      </c>
      <c r="K54" s="41">
        <f>SUM(K55:K68)</f>
        <v>325870.12</v>
      </c>
      <c r="L54" s="46">
        <f>SUM(B54:K54)</f>
        <v>3359649.37</v>
      </c>
      <c r="M54" s="40"/>
    </row>
    <row r="55" spans="1:13" ht="18.75" customHeight="1">
      <c r="A55" s="47" t="s">
        <v>51</v>
      </c>
      <c r="B55" s="48">
        <v>157477.59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157477.59</v>
      </c>
      <c r="M55" s="40"/>
    </row>
    <row r="56" spans="1:12" ht="18.75" customHeight="1">
      <c r="A56" s="47" t="s">
        <v>61</v>
      </c>
      <c r="B56" s="17">
        <v>0</v>
      </c>
      <c r="C56" s="48">
        <v>172106.5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172106.5</v>
      </c>
    </row>
    <row r="57" spans="1:12" ht="18.75" customHeight="1">
      <c r="A57" s="47" t="s">
        <v>62</v>
      </c>
      <c r="B57" s="17">
        <v>0</v>
      </c>
      <c r="C57" s="48">
        <v>25037.26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25037.26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722381.38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722381.38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598793.52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598793.52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551150.32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551150.32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276658.3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276658.3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130933.89</v>
      </c>
      <c r="I62" s="17">
        <v>0</v>
      </c>
      <c r="J62" s="17">
        <v>0</v>
      </c>
      <c r="K62" s="17">
        <v>0</v>
      </c>
      <c r="L62" s="46">
        <f t="shared" si="15"/>
        <v>130933.89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170690.65999999997</v>
      </c>
      <c r="K64" s="17">
        <v>0</v>
      </c>
      <c r="L64" s="46">
        <f t="shared" si="15"/>
        <v>170690.65999999997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164955.45</v>
      </c>
      <c r="L65" s="46">
        <f t="shared" si="15"/>
        <v>164955.45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160914.67</v>
      </c>
      <c r="L66" s="46">
        <f t="shared" si="15"/>
        <v>160914.67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228549.83000000002</v>
      </c>
      <c r="J69" s="53">
        <v>0</v>
      </c>
      <c r="K69" s="53">
        <v>0</v>
      </c>
      <c r="L69" s="51">
        <f>SUM(B69:K69)</f>
        <v>228549.83000000002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2020-08-14T12:11:33Z</dcterms:modified>
  <cp:category/>
  <cp:version/>
  <cp:contentType/>
  <cp:contentStatus/>
</cp:coreProperties>
</file>