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<sst xmlns="http://schemas.openxmlformats.org/spreadsheetml/2006/main" count="79" uniqueCount="78">
  <si>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</si>
  <si>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</si>
  <si>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</si>
  <si>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</si>
  <si>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</si>
  <si>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</si>
  <si>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</si>
  <si>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</si>
  <si>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</si>
  <si>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</si>
  <si>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</si>
  <si>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</si>
  <si>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</si>
  <si>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</si>
  <si>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</si>
  <si>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</si>
  <si>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</si>
  <si>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</si>
  <si>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</si>
  <si>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</si>
  <si>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</si>
  <si>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</si>
  <si>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</si>
  <si>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</si>
  <si>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</si>
  <si>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</si>
  <si>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</si>
  <si>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</si>
  <si>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</si>
  <si>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</si>
  <si>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</si>
  <si>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</si>
  <si>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</si>
  <si>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</si>
  <si>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</si>
  <si>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</si>
  <si>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</si>
  <si>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</si>
  <si>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</si>
  <si>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</si>
  <si>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</si>
  <si>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</si>
  <si>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</si>
  <si>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</si>
  <si>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</si>
  <si>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</si>
  <si>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</si>
  <si>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</si>
  <si>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</si>
  <si>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</si>
  <si>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</si>
  <si>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</si>
  <si>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</si>
  <si>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</si>
  <si>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</si>
  <si>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</si>
  <si>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</si>
  <si>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</si>
  <si>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</si>
  <si>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</si>
  <si>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</si>
  <si>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</si>
  <si>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</si>
  <si>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</si>
  <si>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</si>
  <si>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</si>
  <si>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</si>
  <si>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</si>
  <si>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</si>
  <si>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</si>
  <si>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</si>
  <si>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</si>
  <si>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</si>
  <si>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</si>
  <si>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</si>
  <si>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</si>
  <si>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07/08/20 - VENCIMENTO 14/08/20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</si>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</sst>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52527</v>
      </c>
      <c r="C7" s="10">
        <f>C8+C11</f>
        <v>72560</v>
      </c>
      <c r="D7" s="10">
        <f aca="true" t="shared" si="0" ref="D7:K7">D8+D11</f>
        <v>195598</v>
      </c>
      <c r="E7" s="10">
        <f t="shared" si="0"/>
        <v>189207</v>
      </c>
      <c r="F7" s="10">
        <f t="shared" si="0"/>
        <v>195272</v>
      </c>
      <c r="G7" s="10">
        <f t="shared" si="0"/>
        <v>91587</v>
      </c>
      <c r="H7" s="10">
        <f t="shared" si="0"/>
        <v>41619</v>
      </c>
      <c r="I7" s="10">
        <f t="shared" si="0"/>
        <v>82267</v>
      </c>
      <c r="J7" s="10">
        <f t="shared" si="0"/>
        <v>55894</v>
      </c>
      <c r="K7" s="10">
        <f t="shared" si="0"/>
        <v>143075</v>
      </c>
      <c r="L7" s="10">
        <f>SUM(B7:K7)</f>
        <v>1119606</v>
      </c>
      <c r="M7" s="11"/>
    </row>
    <row r="8" spans="1:13" ht="17.25" customHeight="1">
      <c r="A8" s="12" t="s">
        <v>18</v>
      </c>
      <c r="B8" s="13">
        <f>B9+B10</f>
        <v>3954</v>
      </c>
      <c r="C8" s="13">
        <f aca="true" t="shared" si="1" ref="C8:K8">C9+C10</f>
        <v>5490</v>
      </c>
      <c r="D8" s="13">
        <f t="shared" si="1"/>
        <v>14634</v>
      </c>
      <c r="E8" s="13">
        <f t="shared" si="1"/>
        <v>13062</v>
      </c>
      <c r="F8" s="13">
        <f t="shared" si="1"/>
        <v>12429</v>
      </c>
      <c r="G8" s="13">
        <f t="shared" si="1"/>
        <v>6850</v>
      </c>
      <c r="H8" s="13">
        <f t="shared" si="1"/>
        <v>2778</v>
      </c>
      <c r="I8" s="13">
        <f t="shared" si="1"/>
        <v>4069</v>
      </c>
      <c r="J8" s="13">
        <f t="shared" si="1"/>
        <v>3215</v>
      </c>
      <c r="K8" s="13">
        <f t="shared" si="1"/>
        <v>9152</v>
      </c>
      <c r="L8" s="13">
        <f>SUM(B8:K8)</f>
        <v>75633</v>
      </c>
      <c r="M8"/>
    </row>
    <row r="9" spans="1:13" ht="17.25" customHeight="1">
      <c r="A9" s="14" t="s">
        <v>19</v>
      </c>
      <c r="B9" s="15">
        <v>3954</v>
      </c>
      <c r="C9" s="15">
        <v>5490</v>
      </c>
      <c r="D9" s="15">
        <v>14634</v>
      </c>
      <c r="E9" s="15">
        <v>13062</v>
      </c>
      <c r="F9" s="15">
        <v>12429</v>
      </c>
      <c r="G9" s="15">
        <v>6850</v>
      </c>
      <c r="H9" s="15">
        <v>2778</v>
      </c>
      <c r="I9" s="15">
        <v>4069</v>
      </c>
      <c r="J9" s="15">
        <v>3215</v>
      </c>
      <c r="K9" s="15">
        <v>9152</v>
      </c>
      <c r="L9" s="13">
        <f>SUM(B9:K9)</f>
        <v>75633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48573</v>
      </c>
      <c r="C11" s="15">
        <v>67070</v>
      </c>
      <c r="D11" s="15">
        <v>180964</v>
      </c>
      <c r="E11" s="15">
        <v>176145</v>
      </c>
      <c r="F11" s="15">
        <v>182843</v>
      </c>
      <c r="G11" s="15">
        <v>84737</v>
      </c>
      <c r="H11" s="15">
        <v>38841</v>
      </c>
      <c r="I11" s="15">
        <v>78198</v>
      </c>
      <c r="J11" s="15">
        <v>52679</v>
      </c>
      <c r="K11" s="15">
        <v>133923</v>
      </c>
      <c r="L11" s="13">
        <f>SUM(B11:K11)</f>
        <v>1043973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1.167407277613037</v>
      </c>
      <c r="C15" s="22">
        <v>1.624433681782531</v>
      </c>
      <c r="D15" s="22">
        <v>1.694820163444035</v>
      </c>
      <c r="E15" s="22">
        <v>1.37951550152047</v>
      </c>
      <c r="F15" s="22">
        <v>1.457876724024943</v>
      </c>
      <c r="G15" s="22">
        <v>1.684320784733284</v>
      </c>
      <c r="H15" s="22">
        <v>1.747719921565456</v>
      </c>
      <c r="I15" s="22">
        <v>1.561722125407182</v>
      </c>
      <c r="J15" s="22">
        <v>1.853340597177972</v>
      </c>
      <c r="K15" s="22">
        <v>1.482922772353489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347420.93</v>
      </c>
      <c r="C17" s="25">
        <f aca="true" t="shared" si="2" ref="C17:K17">C18+C19+C20+C21+C22+C23+C24</f>
        <v>359780.42</v>
      </c>
      <c r="D17" s="25">
        <f t="shared" si="2"/>
        <v>1204483.0399999998</v>
      </c>
      <c r="E17" s="25">
        <f t="shared" si="2"/>
        <v>962821.8800000001</v>
      </c>
      <c r="F17" s="25">
        <f t="shared" si="2"/>
        <v>936501.1499999999</v>
      </c>
      <c r="G17" s="25">
        <f t="shared" si="2"/>
        <v>560915.85</v>
      </c>
      <c r="H17" s="25">
        <f t="shared" si="2"/>
        <v>290421.67999999993</v>
      </c>
      <c r="I17" s="25">
        <f t="shared" si="2"/>
        <v>419140.46</v>
      </c>
      <c r="J17" s="25">
        <f t="shared" si="2"/>
        <v>371525.85</v>
      </c>
      <c r="K17" s="25">
        <f t="shared" si="2"/>
        <v>614408.79</v>
      </c>
      <c r="L17" s="25">
        <f>L18+L19+L20+L21+L22+L23+L24</f>
        <v>6067420.05</v>
      </c>
      <c r="M17"/>
    </row>
    <row r="18" spans="1:13" ht="17.25" customHeight="1">
      <c r="A18" s="26" t="s">
        <v>24</v>
      </c>
      <c r="B18" s="33">
        <f aca="true" t="shared" si="3" ref="B18:K18">ROUND(B13*B7,2)</f>
        <v>302361.17</v>
      </c>
      <c r="C18" s="33">
        <f t="shared" si="3"/>
        <v>225052.1</v>
      </c>
      <c r="D18" s="33">
        <f t="shared" si="3"/>
        <v>722499.89</v>
      </c>
      <c r="E18" s="33">
        <f t="shared" si="3"/>
        <v>706801.67</v>
      </c>
      <c r="F18" s="33">
        <f t="shared" si="3"/>
        <v>645725.45</v>
      </c>
      <c r="G18" s="33">
        <f t="shared" si="3"/>
        <v>332799.68</v>
      </c>
      <c r="H18" s="33">
        <f t="shared" si="3"/>
        <v>166625.83</v>
      </c>
      <c r="I18" s="33">
        <f t="shared" si="3"/>
        <v>273562.46</v>
      </c>
      <c r="J18" s="33">
        <f t="shared" si="3"/>
        <v>200122.88</v>
      </c>
      <c r="K18" s="33">
        <f t="shared" si="3"/>
        <v>418251.15</v>
      </c>
      <c r="L18" s="33">
        <f aca="true" t="shared" si="4" ref="L18:L24">SUM(B18:K18)</f>
        <v>3993802.2800000003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50617.46</v>
      </c>
      <c r="C19" s="33">
        <f t="shared" si="5"/>
        <v>140530.11</v>
      </c>
      <c r="D19" s="33">
        <f t="shared" si="5"/>
        <v>502007.49</v>
      </c>
      <c r="E19" s="33">
        <f t="shared" si="5"/>
        <v>268242.19</v>
      </c>
      <c r="F19" s="33">
        <f t="shared" si="5"/>
        <v>295662.65</v>
      </c>
      <c r="G19" s="33">
        <f t="shared" si="5"/>
        <v>227741.74</v>
      </c>
      <c r="H19" s="33">
        <f t="shared" si="5"/>
        <v>124589.45</v>
      </c>
      <c r="I19" s="33">
        <f t="shared" si="5"/>
        <v>153666.09</v>
      </c>
      <c r="J19" s="33">
        <f t="shared" si="5"/>
        <v>170772.98</v>
      </c>
      <c r="K19" s="33">
        <f t="shared" si="5"/>
        <v>201983</v>
      </c>
      <c r="L19" s="33">
        <f t="shared" si="4"/>
        <v>2135813.16</v>
      </c>
      <c r="M19"/>
    </row>
    <row r="20" spans="1:13" ht="17.25" customHeight="1">
      <c r="A20" s="27" t="s">
        <v>26</v>
      </c>
      <c r="B20" s="33">
        <v>1540.07</v>
      </c>
      <c r="C20" s="33">
        <v>4918.77</v>
      </c>
      <c r="D20" s="33">
        <v>18316.78</v>
      </c>
      <c r="E20" s="33">
        <v>16579.66</v>
      </c>
      <c r="F20" s="33">
        <v>22913.35</v>
      </c>
      <c r="G20" s="33">
        <v>15542.68</v>
      </c>
      <c r="H20" s="33">
        <v>6829.69</v>
      </c>
      <c r="I20" s="33">
        <v>4282.73</v>
      </c>
      <c r="J20" s="33">
        <v>8819.87</v>
      </c>
      <c r="K20" s="33">
        <v>13458.76</v>
      </c>
      <c r="L20" s="33">
        <f t="shared" si="4"/>
        <v>113202.35999999999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-110.32</v>
      </c>
      <c r="J23" s="33">
        <v>0</v>
      </c>
      <c r="K23" s="33">
        <v>0</v>
      </c>
      <c r="L23" s="33">
        <f t="shared" si="4"/>
        <v>-110.32</v>
      </c>
      <c r="M23"/>
    </row>
    <row r="24" spans="1:13" ht="17.25" customHeight="1">
      <c r="A24" s="27" t="s">
        <v>74</v>
      </c>
      <c r="B24" s="33">
        <v>-8421.63</v>
      </c>
      <c r="C24" s="33">
        <v>-10720.56</v>
      </c>
      <c r="D24" s="33">
        <v>-38341.12</v>
      </c>
      <c r="E24" s="33">
        <v>-28801.64</v>
      </c>
      <c r="F24" s="33">
        <v>-29124.16</v>
      </c>
      <c r="G24" s="33">
        <v>-15168.25</v>
      </c>
      <c r="H24" s="33">
        <v>-8947.15</v>
      </c>
      <c r="I24" s="33">
        <v>-12260.5</v>
      </c>
      <c r="J24" s="33">
        <v>-10837.6</v>
      </c>
      <c r="K24" s="33">
        <v>-19284.12</v>
      </c>
      <c r="L24" s="33">
        <f t="shared" si="4"/>
        <v>-181906.73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-56369.439999999995</v>
      </c>
      <c r="C27" s="33">
        <f t="shared" si="6"/>
        <v>-24156</v>
      </c>
      <c r="D27" s="33">
        <f t="shared" si="6"/>
        <v>-64389.6</v>
      </c>
      <c r="E27" s="33">
        <f t="shared" si="6"/>
        <v>-66361.5</v>
      </c>
      <c r="F27" s="33">
        <f t="shared" si="6"/>
        <v>-54687.6</v>
      </c>
      <c r="G27" s="33">
        <f t="shared" si="6"/>
        <v>-406140</v>
      </c>
      <c r="H27" s="33">
        <f t="shared" si="6"/>
        <v>-27499.7</v>
      </c>
      <c r="I27" s="33">
        <f t="shared" si="6"/>
        <v>-26351.17</v>
      </c>
      <c r="J27" s="33">
        <f t="shared" si="6"/>
        <v>-14146</v>
      </c>
      <c r="K27" s="33">
        <f t="shared" si="6"/>
        <v>-40268.8</v>
      </c>
      <c r="L27" s="33">
        <f aca="true" t="shared" si="7" ref="L27:L33">SUM(B27:K27)</f>
        <v>-780369.81</v>
      </c>
      <c r="M27"/>
    </row>
    <row r="28" spans="1:13" ht="18.75" customHeight="1">
      <c r="A28" s="27" t="s">
        <v>30</v>
      </c>
      <c r="B28" s="33">
        <f>B29+B30+B31+B32</f>
        <v>-17397.6</v>
      </c>
      <c r="C28" s="33">
        <f aca="true" t="shared" si="8" ref="C28:K28">C29+C30+C31+C32</f>
        <v>-24156</v>
      </c>
      <c r="D28" s="33">
        <f t="shared" si="8"/>
        <v>-64389.6</v>
      </c>
      <c r="E28" s="33">
        <f t="shared" si="8"/>
        <v>-57472.8</v>
      </c>
      <c r="F28" s="33">
        <f t="shared" si="8"/>
        <v>-54687.6</v>
      </c>
      <c r="G28" s="33">
        <f t="shared" si="8"/>
        <v>-30140</v>
      </c>
      <c r="H28" s="33">
        <f t="shared" si="8"/>
        <v>-12223.2</v>
      </c>
      <c r="I28" s="33">
        <f t="shared" si="8"/>
        <v>-26351.17</v>
      </c>
      <c r="J28" s="33">
        <f t="shared" si="8"/>
        <v>-14146</v>
      </c>
      <c r="K28" s="33">
        <f t="shared" si="8"/>
        <v>-40268.8</v>
      </c>
      <c r="L28" s="33">
        <f t="shared" si="7"/>
        <v>-341232.77</v>
      </c>
      <c r="M28"/>
    </row>
    <row r="29" spans="1:13" s="36" customFormat="1" ht="18.75" customHeight="1">
      <c r="A29" s="34" t="s">
        <v>58</v>
      </c>
      <c r="B29" s="33">
        <f>-ROUND((B9)*$E$3,2)</f>
        <v>-17397.6</v>
      </c>
      <c r="C29" s="33">
        <f aca="true" t="shared" si="9" ref="C29:K29">-ROUND((C9)*$E$3,2)</f>
        <v>-24156</v>
      </c>
      <c r="D29" s="33">
        <f t="shared" si="9"/>
        <v>-64389.6</v>
      </c>
      <c r="E29" s="33">
        <f t="shared" si="9"/>
        <v>-57472.8</v>
      </c>
      <c r="F29" s="33">
        <f t="shared" si="9"/>
        <v>-54687.6</v>
      </c>
      <c r="G29" s="33">
        <f t="shared" si="9"/>
        <v>-30140</v>
      </c>
      <c r="H29" s="33">
        <f t="shared" si="9"/>
        <v>-12223.2</v>
      </c>
      <c r="I29" s="33">
        <f t="shared" si="9"/>
        <v>-17903.6</v>
      </c>
      <c r="J29" s="33">
        <f t="shared" si="9"/>
        <v>-14146</v>
      </c>
      <c r="K29" s="33">
        <f t="shared" si="9"/>
        <v>-40268.8</v>
      </c>
      <c r="L29" s="33">
        <f t="shared" si="7"/>
        <v>-332785.2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-8447.57</v>
      </c>
      <c r="J32" s="17">
        <v>0</v>
      </c>
      <c r="K32" s="17">
        <v>0</v>
      </c>
      <c r="L32" s="33">
        <f t="shared" si="7"/>
        <v>-8447.57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-376000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-439137.04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33">
        <v>433000</v>
      </c>
      <c r="H42" s="17">
        <v>0</v>
      </c>
      <c r="I42" s="17">
        <v>0</v>
      </c>
      <c r="J42" s="17">
        <v>0</v>
      </c>
      <c r="K42" s="17">
        <v>0</v>
      </c>
      <c r="L42" s="33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33">
        <v>-809000</v>
      </c>
      <c r="H43" s="17">
        <v>0</v>
      </c>
      <c r="I43" s="17">
        <v>0</v>
      </c>
      <c r="J43" s="17">
        <v>0</v>
      </c>
      <c r="K43" s="17">
        <v>0</v>
      </c>
      <c r="L43" s="33">
        <f>SUM(B43:K43)</f>
        <v>-809000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291051.49</v>
      </c>
      <c r="C48" s="41">
        <f aca="true" t="shared" si="12" ref="C48:K48">IF(C17+C27+C40+C49&lt;0,0,C17+C27+C49)</f>
        <v>335624.42</v>
      </c>
      <c r="D48" s="41">
        <f t="shared" si="12"/>
        <v>1140093.4399999997</v>
      </c>
      <c r="E48" s="41">
        <f t="shared" si="12"/>
        <v>896460.3800000001</v>
      </c>
      <c r="F48" s="41">
        <f t="shared" si="12"/>
        <v>881813.5499999999</v>
      </c>
      <c r="G48" s="41">
        <f t="shared" si="12"/>
        <v>154775.84999999998</v>
      </c>
      <c r="H48" s="41">
        <f t="shared" si="12"/>
        <v>262921.9799999999</v>
      </c>
      <c r="I48" s="41">
        <f t="shared" si="12"/>
        <v>392789.29000000004</v>
      </c>
      <c r="J48" s="41">
        <f t="shared" si="12"/>
        <v>357379.85</v>
      </c>
      <c r="K48" s="41">
        <f t="shared" si="12"/>
        <v>574139.99</v>
      </c>
      <c r="L48" s="42">
        <f>SUM(B48:K48)</f>
        <v>5287050.239999999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291051.49</v>
      </c>
      <c r="C54" s="41">
        <f aca="true" t="shared" si="14" ref="C54:J54">SUM(C55:C66)</f>
        <v>335624.42</v>
      </c>
      <c r="D54" s="41">
        <f t="shared" si="14"/>
        <v>1140093.45</v>
      </c>
      <c r="E54" s="41">
        <f t="shared" si="14"/>
        <v>896460.38</v>
      </c>
      <c r="F54" s="41">
        <f t="shared" si="14"/>
        <v>881813.55</v>
      </c>
      <c r="G54" s="41">
        <f t="shared" si="14"/>
        <v>154775.85</v>
      </c>
      <c r="H54" s="41">
        <f t="shared" si="14"/>
        <v>262921.98</v>
      </c>
      <c r="I54" s="41">
        <f>SUM(I55:I69)</f>
        <v>392789.29000000004</v>
      </c>
      <c r="J54" s="41">
        <f t="shared" si="14"/>
        <v>357379.85</v>
      </c>
      <c r="K54" s="41">
        <f>SUM(K55:K68)</f>
        <v>574139.99</v>
      </c>
      <c r="L54" s="46">
        <f>SUM(B54:K54)</f>
        <v>5287050.25</v>
      </c>
      <c r="M54" s="40"/>
    </row>
    <row r="55" spans="1:13" ht="18.75" customHeight="1">
      <c r="A55" s="47" t="s">
        <v>51</v>
      </c>
      <c r="B55" s="48">
        <v>291051.49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291051.49</v>
      </c>
      <c r="M55" s="40"/>
    </row>
    <row r="56" spans="1:12" ht="18.75" customHeight="1">
      <c r="A56" s="47" t="s">
        <v>61</v>
      </c>
      <c r="B56" s="17">
        <v>0</v>
      </c>
      <c r="C56" s="48">
        <v>293067.24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293067.24</v>
      </c>
    </row>
    <row r="57" spans="1:12" ht="18.75" customHeight="1">
      <c r="A57" s="47" t="s">
        <v>62</v>
      </c>
      <c r="B57" s="17">
        <v>0</v>
      </c>
      <c r="C57" s="48">
        <v>42557.18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42557.18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1140093.45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1140093.45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896460.38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896460.38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881813.55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881813.55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154775.85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154775.85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262921.98</v>
      </c>
      <c r="I62" s="17">
        <v>0</v>
      </c>
      <c r="J62" s="17">
        <v>0</v>
      </c>
      <c r="K62" s="17">
        <v>0</v>
      </c>
      <c r="L62" s="46">
        <f t="shared" si="15"/>
        <v>262921.98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357379.85</v>
      </c>
      <c r="K64" s="17">
        <v>0</v>
      </c>
      <c r="L64" s="46">
        <f t="shared" si="15"/>
        <v>357379.85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323987.2</v>
      </c>
      <c r="L65" s="46">
        <f t="shared" si="15"/>
        <v>323987.2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250152.79</v>
      </c>
      <c r="L66" s="46">
        <f t="shared" si="15"/>
        <v>250152.79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392789.29000000004</v>
      </c>
      <c r="J69" s="53">
        <v>0</v>
      </c>
      <c r="K69" s="53">
        <v>0</v>
      </c>
      <c r="L69" s="51">
        <f>SUM(B69:K69)</f>
        <v>392789.29000000004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2020-08-14T12:08:51Z</dcterms:modified>
  <cp:category/>
  <cp:version/>
  <cp:contentType/>
  <cp:contentStatus/>
</cp:coreProperties>
</file>