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<sst xmlns="http://schemas.openxmlformats.org/spreadsheetml/2006/main" count="79" uniqueCount="78">
  <si>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</si>
  <si>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</si>
  <si>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</si>
  <si>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</si>
  <si>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</si>
  <si>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</si>
  <si>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</si>
  <si>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</si>
  <si>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</si>
  <si>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</si>
  <si>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</si>
  <si>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</si>
  <si>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</si>
  <si>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</si>
  <si>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</si>
  <si>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</si>
  <si>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</si>
  <si>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</si>
  <si>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</si>
  <si>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</si>
  <si>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</si>
  <si>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</si>
  <si>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</si>
  <si>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</si>
  <si>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</si>
  <si>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</si>
  <si>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</si>
  <si>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</si>
  <si>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</si>
  <si>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</si>
  <si>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</si>
  <si>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</si>
  <si>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</si>
  <si>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</si>
  <si>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</si>
  <si>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</si>
  <si>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</si>
  <si>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</si>
  <si>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</si>
  <si>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</si>
  <si>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</si>
  <si>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</si>
  <si>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</si>
  <si>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</si>
  <si>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</si>
  <si>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</si>
  <si>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</si>
  <si>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</si>
  <si>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</si>
  <si>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</si>
  <si>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</si>
  <si>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</si>
  <si>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</si>
  <si>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</si>
  <si>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</si>
  <si>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</si>
  <si>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</si>
  <si>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</si>
  <si>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</si>
  <si>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</si>
  <si>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</si>
  <si>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</si>
  <si>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</si>
  <si>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</si>
  <si>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</si>
  <si>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</si>
  <si>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</si>
  <si>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</si>
  <si>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</si>
  <si>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</si>
  <si>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</si>
  <si>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</si>
  <si>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</si>
  <si>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</si>
  <si>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</si>
  <si>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</si>
  <si>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06/08/20 - VENCIMENTO 13/08/20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</si>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</sst>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51339</v>
      </c>
      <c r="C7" s="10">
        <f>C8+C11</f>
        <v>70824</v>
      </c>
      <c r="D7" s="10">
        <f aca="true" t="shared" si="0" ref="D7:K7">D8+D11</f>
        <v>188957</v>
      </c>
      <c r="E7" s="10">
        <f t="shared" si="0"/>
        <v>180790</v>
      </c>
      <c r="F7" s="10">
        <f t="shared" si="0"/>
        <v>186612</v>
      </c>
      <c r="G7" s="10">
        <f t="shared" si="0"/>
        <v>89855</v>
      </c>
      <c r="H7" s="10">
        <f t="shared" si="0"/>
        <v>41355</v>
      </c>
      <c r="I7" s="10">
        <f t="shared" si="0"/>
        <v>80521</v>
      </c>
      <c r="J7" s="10">
        <f t="shared" si="0"/>
        <v>56092</v>
      </c>
      <c r="K7" s="10">
        <f t="shared" si="0"/>
        <v>136206</v>
      </c>
      <c r="L7" s="10">
        <f>SUM(B7:K7)</f>
        <v>1082551</v>
      </c>
      <c r="M7" s="11"/>
    </row>
    <row r="8" spans="1:13" ht="17.25" customHeight="1">
      <c r="A8" s="12" t="s">
        <v>18</v>
      </c>
      <c r="B8" s="13">
        <f>B9+B10</f>
        <v>3646</v>
      </c>
      <c r="C8" s="13">
        <f aca="true" t="shared" si="1" ref="C8:K8">C9+C10</f>
        <v>4915</v>
      </c>
      <c r="D8" s="13">
        <f t="shared" si="1"/>
        <v>12997</v>
      </c>
      <c r="E8" s="13">
        <f t="shared" si="1"/>
        <v>11622</v>
      </c>
      <c r="F8" s="13">
        <f t="shared" si="1"/>
        <v>10851</v>
      </c>
      <c r="G8" s="13">
        <f t="shared" si="1"/>
        <v>6320</v>
      </c>
      <c r="H8" s="13">
        <f t="shared" si="1"/>
        <v>2574</v>
      </c>
      <c r="I8" s="13">
        <f t="shared" si="1"/>
        <v>3778</v>
      </c>
      <c r="J8" s="13">
        <f t="shared" si="1"/>
        <v>3104</v>
      </c>
      <c r="K8" s="13">
        <f t="shared" si="1"/>
        <v>7813</v>
      </c>
      <c r="L8" s="13">
        <f>SUM(B8:K8)</f>
        <v>67620</v>
      </c>
      <c r="M8"/>
    </row>
    <row r="9" spans="1:13" ht="17.25" customHeight="1">
      <c r="A9" s="14" t="s">
        <v>19</v>
      </c>
      <c r="B9" s="15">
        <v>3645</v>
      </c>
      <c r="C9" s="15">
        <v>4915</v>
      </c>
      <c r="D9" s="15">
        <v>12997</v>
      </c>
      <c r="E9" s="15">
        <v>11622</v>
      </c>
      <c r="F9" s="15">
        <v>10851</v>
      </c>
      <c r="G9" s="15">
        <v>6320</v>
      </c>
      <c r="H9" s="15">
        <v>2574</v>
      </c>
      <c r="I9" s="15">
        <v>3778</v>
      </c>
      <c r="J9" s="15">
        <v>3104</v>
      </c>
      <c r="K9" s="15">
        <v>7813</v>
      </c>
      <c r="L9" s="13">
        <f>SUM(B9:K9)</f>
        <v>67619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47693</v>
      </c>
      <c r="C11" s="15">
        <v>65909</v>
      </c>
      <c r="D11" s="15">
        <v>175960</v>
      </c>
      <c r="E11" s="15">
        <v>169168</v>
      </c>
      <c r="F11" s="15">
        <v>175761</v>
      </c>
      <c r="G11" s="15">
        <v>83535</v>
      </c>
      <c r="H11" s="15">
        <v>38781</v>
      </c>
      <c r="I11" s="15">
        <v>76743</v>
      </c>
      <c r="J11" s="15">
        <v>52988</v>
      </c>
      <c r="K11" s="15">
        <v>128393</v>
      </c>
      <c r="L11" s="13">
        <f>SUM(B11:K11)</f>
        <v>1014931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1.208357411306528</v>
      </c>
      <c r="C15" s="22">
        <v>1.657368121109204</v>
      </c>
      <c r="D15" s="22">
        <v>1.766365633342432</v>
      </c>
      <c r="E15" s="22">
        <v>1.459905859280178</v>
      </c>
      <c r="F15" s="22">
        <v>1.52723531133834</v>
      </c>
      <c r="G15" s="22">
        <v>1.724574626544867</v>
      </c>
      <c r="H15" s="22">
        <v>1.76858414466124</v>
      </c>
      <c r="I15" s="22">
        <v>1.614876243025255</v>
      </c>
      <c r="J15" s="22">
        <v>1.856305586164575</v>
      </c>
      <c r="K15" s="22">
        <v>1.566187118212741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351409.23</v>
      </c>
      <c r="C17" s="25">
        <f aca="true" t="shared" si="2" ref="C17:K17">C18+C19+C20+C21+C22+C23+C24</f>
        <v>358345.72</v>
      </c>
      <c r="D17" s="25">
        <f t="shared" si="2"/>
        <v>1212861.9299999997</v>
      </c>
      <c r="E17" s="25">
        <f t="shared" si="2"/>
        <v>973314.73</v>
      </c>
      <c r="F17" s="25">
        <f t="shared" si="2"/>
        <v>938018.42</v>
      </c>
      <c r="G17" s="25">
        <f t="shared" si="2"/>
        <v>563389.64</v>
      </c>
      <c r="H17" s="25">
        <f t="shared" si="2"/>
        <v>292230.16</v>
      </c>
      <c r="I17" s="25">
        <f t="shared" si="2"/>
        <v>424303.33999999997</v>
      </c>
      <c r="J17" s="25">
        <f t="shared" si="2"/>
        <v>373732.01</v>
      </c>
      <c r="K17" s="25">
        <f t="shared" si="2"/>
        <v>617615.3200000001</v>
      </c>
      <c r="L17" s="25">
        <f>L18+L19+L20+L21+L22+L23+L24</f>
        <v>6105220.500000001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295522.69</v>
      </c>
      <c r="C18" s="33">
        <f t="shared" si="3"/>
        <v>219667.72</v>
      </c>
      <c r="D18" s="33">
        <f t="shared" si="3"/>
        <v>697969.37</v>
      </c>
      <c r="E18" s="33">
        <f t="shared" si="3"/>
        <v>675359.12</v>
      </c>
      <c r="F18" s="33">
        <f t="shared" si="3"/>
        <v>617088.56</v>
      </c>
      <c r="G18" s="33">
        <f t="shared" si="3"/>
        <v>326506.11</v>
      </c>
      <c r="H18" s="33">
        <f t="shared" si="3"/>
        <v>165568.88</v>
      </c>
      <c r="I18" s="33">
        <f t="shared" si="3"/>
        <v>267756.48</v>
      </c>
      <c r="J18" s="33">
        <f t="shared" si="3"/>
        <v>200831.8</v>
      </c>
      <c r="K18" s="33">
        <f t="shared" si="3"/>
        <v>398171</v>
      </c>
      <c r="L18" s="33">
        <f aca="true" t="shared" si="4" ref="L18:L24">SUM(B18:K18)</f>
        <v>3864441.7299999995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61574.34</v>
      </c>
      <c r="C19" s="33">
        <f t="shared" si="5"/>
        <v>144402.56</v>
      </c>
      <c r="D19" s="33">
        <f t="shared" si="5"/>
        <v>534899.74</v>
      </c>
      <c r="E19" s="33">
        <f t="shared" si="5"/>
        <v>310601.62</v>
      </c>
      <c r="F19" s="33">
        <f t="shared" si="5"/>
        <v>325350.88</v>
      </c>
      <c r="G19" s="33">
        <f t="shared" si="5"/>
        <v>236578.04</v>
      </c>
      <c r="H19" s="33">
        <f t="shared" si="5"/>
        <v>127253.62</v>
      </c>
      <c r="I19" s="33">
        <f t="shared" si="5"/>
        <v>164637.1</v>
      </c>
      <c r="J19" s="33">
        <f t="shared" si="5"/>
        <v>171973.39</v>
      </c>
      <c r="K19" s="33">
        <f t="shared" si="5"/>
        <v>225439.29</v>
      </c>
      <c r="L19" s="33">
        <f t="shared" si="4"/>
        <v>2302710.5800000005</v>
      </c>
      <c r="M19"/>
    </row>
    <row r="20" spans="1:13" ht="17.25" customHeight="1">
      <c r="A20" s="27" t="s">
        <v>26</v>
      </c>
      <c r="B20" s="33">
        <v>1411.16</v>
      </c>
      <c r="C20" s="33">
        <v>5045.99</v>
      </c>
      <c r="D20" s="33">
        <v>18333.94</v>
      </c>
      <c r="E20" s="33">
        <v>16155.63</v>
      </c>
      <c r="F20" s="33">
        <v>23379.28</v>
      </c>
      <c r="G20" s="33">
        <v>15473.74</v>
      </c>
      <c r="H20" s="33">
        <v>7030.95</v>
      </c>
      <c r="I20" s="33">
        <v>4240.32</v>
      </c>
      <c r="J20" s="33">
        <v>9116.7</v>
      </c>
      <c r="K20" s="33">
        <v>13289.15</v>
      </c>
      <c r="L20" s="33">
        <f t="shared" si="4"/>
        <v>113476.85999999997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-120.52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-120.52</v>
      </c>
      <c r="M23"/>
    </row>
    <row r="24" spans="1:13" ht="17.25" customHeight="1">
      <c r="A24" s="27" t="s">
        <v>74</v>
      </c>
      <c r="B24" s="33">
        <v>-8422.82</v>
      </c>
      <c r="C24" s="33">
        <v>-10650.03</v>
      </c>
      <c r="D24" s="33">
        <v>-38341.12</v>
      </c>
      <c r="E24" s="33">
        <v>-28801.64</v>
      </c>
      <c r="F24" s="33">
        <v>-29124.16</v>
      </c>
      <c r="G24" s="33">
        <v>-15168.25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-181907.45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-55009.84</v>
      </c>
      <c r="C27" s="33">
        <f t="shared" si="6"/>
        <v>-21626</v>
      </c>
      <c r="D27" s="33">
        <f t="shared" si="6"/>
        <v>-57186.8</v>
      </c>
      <c r="E27" s="33">
        <f t="shared" si="6"/>
        <v>-60025.5</v>
      </c>
      <c r="F27" s="33">
        <f t="shared" si="6"/>
        <v>-47744.4</v>
      </c>
      <c r="G27" s="33">
        <f t="shared" si="6"/>
        <v>1647192</v>
      </c>
      <c r="H27" s="33">
        <f t="shared" si="6"/>
        <v>-26602.1</v>
      </c>
      <c r="I27" s="33">
        <f t="shared" si="6"/>
        <v>-26897.449999999997</v>
      </c>
      <c r="J27" s="33">
        <f t="shared" si="6"/>
        <v>-13657.6</v>
      </c>
      <c r="K27" s="33">
        <f t="shared" si="6"/>
        <v>-34377.2</v>
      </c>
      <c r="L27" s="33">
        <f aca="true" t="shared" si="7" ref="L27:L33">SUM(B27:K27)</f>
        <v>1304065.1099999999</v>
      </c>
      <c r="M27"/>
    </row>
    <row r="28" spans="1:13" ht="18.75" customHeight="1">
      <c r="A28" s="27" t="s">
        <v>30</v>
      </c>
      <c r="B28" s="33">
        <f>B29+B30+B31+B32</f>
        <v>-16038</v>
      </c>
      <c r="C28" s="33">
        <f aca="true" t="shared" si="8" ref="C28:K28">C29+C30+C31+C32</f>
        <v>-21626</v>
      </c>
      <c r="D28" s="33">
        <f t="shared" si="8"/>
        <v>-57186.8</v>
      </c>
      <c r="E28" s="33">
        <f t="shared" si="8"/>
        <v>-51136.8</v>
      </c>
      <c r="F28" s="33">
        <f t="shared" si="8"/>
        <v>-47744.4</v>
      </c>
      <c r="G28" s="33">
        <f t="shared" si="8"/>
        <v>-27808</v>
      </c>
      <c r="H28" s="33">
        <f t="shared" si="8"/>
        <v>-11325.6</v>
      </c>
      <c r="I28" s="33">
        <f t="shared" si="8"/>
        <v>-26897.449999999997</v>
      </c>
      <c r="J28" s="33">
        <f t="shared" si="8"/>
        <v>-13657.6</v>
      </c>
      <c r="K28" s="33">
        <f t="shared" si="8"/>
        <v>-34377.2</v>
      </c>
      <c r="L28" s="33">
        <f t="shared" si="7"/>
        <v>-307797.85</v>
      </c>
      <c r="M28"/>
    </row>
    <row r="29" spans="1:13" s="36" customFormat="1" ht="18.75" customHeight="1">
      <c r="A29" s="34" t="s">
        <v>58</v>
      </c>
      <c r="B29" s="33">
        <f>-ROUND((B9)*$E$3,2)</f>
        <v>-16038</v>
      </c>
      <c r="C29" s="33">
        <f aca="true" t="shared" si="9" ref="C29:K29">-ROUND((C9)*$E$3,2)</f>
        <v>-21626</v>
      </c>
      <c r="D29" s="33">
        <f t="shared" si="9"/>
        <v>-57186.8</v>
      </c>
      <c r="E29" s="33">
        <f t="shared" si="9"/>
        <v>-51136.8</v>
      </c>
      <c r="F29" s="33">
        <f t="shared" si="9"/>
        <v>-47744.4</v>
      </c>
      <c r="G29" s="33">
        <f t="shared" si="9"/>
        <v>-27808</v>
      </c>
      <c r="H29" s="33">
        <f t="shared" si="9"/>
        <v>-11325.6</v>
      </c>
      <c r="I29" s="33">
        <f t="shared" si="9"/>
        <v>-16623.2</v>
      </c>
      <c r="J29" s="33">
        <f t="shared" si="9"/>
        <v>-13657.6</v>
      </c>
      <c r="K29" s="33">
        <f t="shared" si="9"/>
        <v>-34377.2</v>
      </c>
      <c r="L29" s="33">
        <f t="shared" si="7"/>
        <v>-297523.60000000003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-10262.99</v>
      </c>
      <c r="J32" s="17">
        <v>0</v>
      </c>
      <c r="K32" s="17">
        <v>0</v>
      </c>
      <c r="L32" s="33">
        <f t="shared" si="7"/>
        <v>-10262.99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1675000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1611862.96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1675000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1675000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296399.39</v>
      </c>
      <c r="C48" s="41">
        <f aca="true" t="shared" si="12" ref="C48:K48">IF(C17+C27+C40+C49&lt;0,0,C17+C27+C49)</f>
        <v>336719.72</v>
      </c>
      <c r="D48" s="41">
        <f t="shared" si="12"/>
        <v>1155675.1299999997</v>
      </c>
      <c r="E48" s="41">
        <f t="shared" si="12"/>
        <v>913289.23</v>
      </c>
      <c r="F48" s="41">
        <f t="shared" si="12"/>
        <v>890274.02</v>
      </c>
      <c r="G48" s="41">
        <f t="shared" si="12"/>
        <v>2210581.64</v>
      </c>
      <c r="H48" s="41">
        <f t="shared" si="12"/>
        <v>265628.06</v>
      </c>
      <c r="I48" s="41">
        <f t="shared" si="12"/>
        <v>397405.88999999996</v>
      </c>
      <c r="J48" s="41">
        <f t="shared" si="12"/>
        <v>360074.41000000003</v>
      </c>
      <c r="K48" s="41">
        <f t="shared" si="12"/>
        <v>583238.1200000001</v>
      </c>
      <c r="L48" s="42">
        <f>SUM(B48:K48)</f>
        <v>7409285.609999999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296399.39</v>
      </c>
      <c r="C54" s="41">
        <f aca="true" t="shared" si="14" ref="C54:J54">SUM(C55:C66)</f>
        <v>336719.70999999996</v>
      </c>
      <c r="D54" s="41">
        <f t="shared" si="14"/>
        <v>1155675.12</v>
      </c>
      <c r="E54" s="41">
        <f t="shared" si="14"/>
        <v>913289.23</v>
      </c>
      <c r="F54" s="41">
        <f t="shared" si="14"/>
        <v>890274.02</v>
      </c>
      <c r="G54" s="41">
        <f t="shared" si="14"/>
        <v>2210581.65</v>
      </c>
      <c r="H54" s="41">
        <f t="shared" si="14"/>
        <v>265628.06</v>
      </c>
      <c r="I54" s="41">
        <f>SUM(I55:I69)</f>
        <v>397405.88999999996</v>
      </c>
      <c r="J54" s="41">
        <f t="shared" si="14"/>
        <v>360074.41000000003</v>
      </c>
      <c r="K54" s="41">
        <f>SUM(K55:K68)</f>
        <v>583238.12</v>
      </c>
      <c r="L54" s="46">
        <f>SUM(B54:K54)</f>
        <v>7409285.6</v>
      </c>
      <c r="M54" s="40"/>
    </row>
    <row r="55" spans="1:13" ht="18.75" customHeight="1">
      <c r="A55" s="47" t="s">
        <v>51</v>
      </c>
      <c r="B55" s="48">
        <v>296399.39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296399.39</v>
      </c>
      <c r="M55" s="40"/>
    </row>
    <row r="56" spans="1:12" ht="18.75" customHeight="1">
      <c r="A56" s="47" t="s">
        <v>61</v>
      </c>
      <c r="B56" s="17">
        <v>0</v>
      </c>
      <c r="C56" s="48">
        <v>294090.99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294090.99</v>
      </c>
    </row>
    <row r="57" spans="1:12" ht="18.75" customHeight="1">
      <c r="A57" s="47" t="s">
        <v>62</v>
      </c>
      <c r="B57" s="17">
        <v>0</v>
      </c>
      <c r="C57" s="48">
        <v>42628.72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42628.72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1155675.12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1155675.12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913289.23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913289.23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890274.02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890274.02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2210581.65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2210581.65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265628.06</v>
      </c>
      <c r="I62" s="17">
        <v>0</v>
      </c>
      <c r="J62" s="17">
        <v>0</v>
      </c>
      <c r="K62" s="17">
        <v>0</v>
      </c>
      <c r="L62" s="46">
        <f t="shared" si="15"/>
        <v>265628.06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360074.41000000003</v>
      </c>
      <c r="K64" s="17">
        <v>0</v>
      </c>
      <c r="L64" s="46">
        <f t="shared" si="15"/>
        <v>360074.41000000003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482104.63</v>
      </c>
      <c r="L65" s="46">
        <f t="shared" si="15"/>
        <v>482104.63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98567.24</v>
      </c>
      <c r="L66" s="46">
        <f t="shared" si="15"/>
        <v>98567.24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1">
        <v>2566.25</v>
      </c>
      <c r="L68" s="46">
        <f>SUM(B68:K68)</f>
        <v>2566.25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397405.88999999996</v>
      </c>
      <c r="J69" s="53">
        <v>0</v>
      </c>
      <c r="K69" s="53">
        <v>0</v>
      </c>
      <c r="L69" s="51">
        <f>SUM(B69:K69)</f>
        <v>397405.88999999996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2020-08-13T12:32:12Z</dcterms:modified>
  <cp:category/>
  <cp:version/>
  <cp:contentType/>
  <cp:contentStatus/>
</cp:coreProperties>
</file>