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<sst xmlns="http://schemas.openxmlformats.org/spreadsheetml/2006/main" count="79" uniqueCount="78">
  <si>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</si>
  <si>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</si>
  <si>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</si>
  <si>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</si>
  <si>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</si>
  <si>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</si>
  <si>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</si>
  <si>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</si>
  <si>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</si>
  <si>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</si>
  <si>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</si>
  <si>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</si>
  <si>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</si>
  <si>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</si>
  <si>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</si>
  <si>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</si>
  <si>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</si>
  <si>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</si>
  <si>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</si>
  <si>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</si>
  <si>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</si>
  <si>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</si>
  <si>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</si>
  <si>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</si>
  <si>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</si>
  <si>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</si>
  <si>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</si>
  <si>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</si>
  <si>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</si>
  <si>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</si>
  <si>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</si>
  <si>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</si>
  <si>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</si>
  <si>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</si>
  <si>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</si>
  <si>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</si>
  <si>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</si>
  <si>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</si>
  <si>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</si>
  <si>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</si>
  <si>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</si>
  <si>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</si>
  <si>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</si>
  <si>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</si>
  <si>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</si>
  <si>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</si>
  <si>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</si>
  <si>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</si>
  <si>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</si>
  <si>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</si>
  <si>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</si>
  <si>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</si>
  <si>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</si>
  <si>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</si>
  <si>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</si>
  <si>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</si>
  <si>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</si>
  <si>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</si>
  <si>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</si>
  <si>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</si>
  <si>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</si>
  <si>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</si>
  <si>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</si>
  <si>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</si>
  <si>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</si>
  <si>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</si>
  <si>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</si>
  <si>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</si>
  <si>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</si>
  <si>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</si>
  <si>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</si>
  <si>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</si>
  <si>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</si>
  <si>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</si>
  <si>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</si>
  <si>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</si>
  <si>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04/08/20 - VENCIMENTO 11/08/20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</si>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</sst>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50695</v>
      </c>
      <c r="C7" s="10">
        <f>C8+C11</f>
        <v>69020</v>
      </c>
      <c r="D7" s="10">
        <f aca="true" t="shared" si="0" ref="D7:K7">D8+D11</f>
        <v>183203</v>
      </c>
      <c r="E7" s="10">
        <f t="shared" si="0"/>
        <v>174006</v>
      </c>
      <c r="F7" s="10">
        <f t="shared" si="0"/>
        <v>182642</v>
      </c>
      <c r="G7" s="10">
        <f t="shared" si="0"/>
        <v>88439</v>
      </c>
      <c r="H7" s="10">
        <f t="shared" si="0"/>
        <v>40269</v>
      </c>
      <c r="I7" s="10">
        <f t="shared" si="0"/>
        <v>77942</v>
      </c>
      <c r="J7" s="10">
        <f t="shared" si="0"/>
        <v>53726</v>
      </c>
      <c r="K7" s="10">
        <f t="shared" si="0"/>
        <v>133074</v>
      </c>
      <c r="L7" s="10">
        <f>SUM(B7:K7)</f>
        <v>1053016</v>
      </c>
      <c r="M7" s="11"/>
    </row>
    <row r="8" spans="1:13" ht="17.25" customHeight="1">
      <c r="A8" s="12" t="s">
        <v>18</v>
      </c>
      <c r="B8" s="13">
        <f>B9+B10</f>
        <v>3624</v>
      </c>
      <c r="C8" s="13">
        <f aca="true" t="shared" si="1" ref="C8:K8">C9+C10</f>
        <v>4741</v>
      </c>
      <c r="D8" s="13">
        <f t="shared" si="1"/>
        <v>12506</v>
      </c>
      <c r="E8" s="13">
        <f t="shared" si="1"/>
        <v>10818</v>
      </c>
      <c r="F8" s="13">
        <f t="shared" si="1"/>
        <v>10545</v>
      </c>
      <c r="G8" s="13">
        <f t="shared" si="1"/>
        <v>6047</v>
      </c>
      <c r="H8" s="13">
        <f t="shared" si="1"/>
        <v>2530</v>
      </c>
      <c r="I8" s="13">
        <f t="shared" si="1"/>
        <v>3646</v>
      </c>
      <c r="J8" s="13">
        <f t="shared" si="1"/>
        <v>2833</v>
      </c>
      <c r="K8" s="13">
        <f t="shared" si="1"/>
        <v>7676</v>
      </c>
      <c r="L8" s="13">
        <f>SUM(B8:K8)</f>
        <v>64966</v>
      </c>
      <c r="M8"/>
    </row>
    <row r="9" spans="1:13" ht="17.25" customHeight="1">
      <c r="A9" s="14" t="s">
        <v>19</v>
      </c>
      <c r="B9" s="15">
        <v>3623</v>
      </c>
      <c r="C9" s="15">
        <v>4741</v>
      </c>
      <c r="D9" s="15">
        <v>12506</v>
      </c>
      <c r="E9" s="15">
        <v>10818</v>
      </c>
      <c r="F9" s="15">
        <v>10545</v>
      </c>
      <c r="G9" s="15">
        <v>6047</v>
      </c>
      <c r="H9" s="15">
        <v>2530</v>
      </c>
      <c r="I9" s="15">
        <v>3646</v>
      </c>
      <c r="J9" s="15">
        <v>2833</v>
      </c>
      <c r="K9" s="15">
        <v>7676</v>
      </c>
      <c r="L9" s="13">
        <f>SUM(B9:K9)</f>
        <v>64965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47071</v>
      </c>
      <c r="C11" s="15">
        <v>64279</v>
      </c>
      <c r="D11" s="15">
        <v>170697</v>
      </c>
      <c r="E11" s="15">
        <v>163188</v>
      </c>
      <c r="F11" s="15">
        <v>172097</v>
      </c>
      <c r="G11" s="15">
        <v>82392</v>
      </c>
      <c r="H11" s="15">
        <v>37739</v>
      </c>
      <c r="I11" s="15">
        <v>74296</v>
      </c>
      <c r="J11" s="15">
        <v>50893</v>
      </c>
      <c r="K11" s="15">
        <v>125398</v>
      </c>
      <c r="L11" s="13">
        <f>SUM(B11:K11)</f>
        <v>988050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1.214284587764337</v>
      </c>
      <c r="C15" s="22">
        <v>1.70369482199325</v>
      </c>
      <c r="D15" s="22">
        <v>1.812790561176714</v>
      </c>
      <c r="E15" s="22">
        <v>1.507253434720701</v>
      </c>
      <c r="F15" s="22">
        <v>1.55472993225349</v>
      </c>
      <c r="G15" s="22">
        <v>1.74104394958954</v>
      </c>
      <c r="H15" s="22">
        <v>1.809481309482857</v>
      </c>
      <c r="I15" s="22">
        <v>1.660005595657769</v>
      </c>
      <c r="J15" s="22">
        <v>1.91639077136275</v>
      </c>
      <c r="K15" s="22">
        <v>1.596773328260425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348618.20999999996</v>
      </c>
      <c r="C17" s="25">
        <f aca="true" t="shared" si="2" ref="C17:K17">C18+C19+C20+C21+C22+C23+C24</f>
        <v>358827.49999999994</v>
      </c>
      <c r="D17" s="25">
        <f t="shared" si="2"/>
        <v>1206625.2699999998</v>
      </c>
      <c r="E17" s="25">
        <f t="shared" si="2"/>
        <v>966966.8500000001</v>
      </c>
      <c r="F17" s="25">
        <f t="shared" si="2"/>
        <v>934129.1799999999</v>
      </c>
      <c r="G17" s="25">
        <f t="shared" si="2"/>
        <v>560283.06</v>
      </c>
      <c r="H17" s="25">
        <f t="shared" si="2"/>
        <v>291286.44</v>
      </c>
      <c r="I17" s="25">
        <f t="shared" si="2"/>
        <v>422235.7</v>
      </c>
      <c r="J17" s="25">
        <f t="shared" si="2"/>
        <v>369522.43</v>
      </c>
      <c r="K17" s="25">
        <f t="shared" si="2"/>
        <v>615386.17</v>
      </c>
      <c r="L17" s="25">
        <f>L18+L19+L20+L21+L22+L23+L24</f>
        <v>6073880.81</v>
      </c>
      <c r="M17"/>
    </row>
    <row r="18" spans="1:13" ht="17.25" customHeight="1">
      <c r="A18" s="26" t="s">
        <v>24</v>
      </c>
      <c r="B18" s="33">
        <f aca="true" t="shared" si="3" ref="B18:K18">ROUND(B13*B7,2)</f>
        <v>291815.63</v>
      </c>
      <c r="C18" s="33">
        <f t="shared" si="3"/>
        <v>214072.43</v>
      </c>
      <c r="D18" s="33">
        <f t="shared" si="3"/>
        <v>676715.24</v>
      </c>
      <c r="E18" s="33">
        <f t="shared" si="3"/>
        <v>650016.81</v>
      </c>
      <c r="F18" s="33">
        <f t="shared" si="3"/>
        <v>603960.57</v>
      </c>
      <c r="G18" s="33">
        <f t="shared" si="3"/>
        <v>321360.79</v>
      </c>
      <c r="H18" s="33">
        <f t="shared" si="3"/>
        <v>161220.97</v>
      </c>
      <c r="I18" s="33">
        <f t="shared" si="3"/>
        <v>259180.53</v>
      </c>
      <c r="J18" s="33">
        <f t="shared" si="3"/>
        <v>192360.57</v>
      </c>
      <c r="K18" s="33">
        <f t="shared" si="3"/>
        <v>389015.22</v>
      </c>
      <c r="L18" s="33">
        <f aca="true" t="shared" si="4" ref="L18:L24">SUM(B18:K18)</f>
        <v>3759718.76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62531.59</v>
      </c>
      <c r="C19" s="33">
        <f t="shared" si="5"/>
        <v>150641.66</v>
      </c>
      <c r="D19" s="33">
        <f t="shared" si="5"/>
        <v>550027.76</v>
      </c>
      <c r="E19" s="33">
        <f t="shared" si="5"/>
        <v>329723.26</v>
      </c>
      <c r="F19" s="33">
        <f t="shared" si="5"/>
        <v>335035.01</v>
      </c>
      <c r="G19" s="33">
        <f t="shared" si="5"/>
        <v>238142.47</v>
      </c>
      <c r="H19" s="33">
        <f t="shared" si="5"/>
        <v>130505.36</v>
      </c>
      <c r="I19" s="33">
        <f t="shared" si="5"/>
        <v>171060.6</v>
      </c>
      <c r="J19" s="33">
        <f t="shared" si="5"/>
        <v>176277.45</v>
      </c>
      <c r="K19" s="33">
        <f t="shared" si="5"/>
        <v>232153.91</v>
      </c>
      <c r="L19" s="33">
        <f t="shared" si="4"/>
        <v>2376099.0700000003</v>
      </c>
      <c r="M19"/>
    </row>
    <row r="20" spans="1:13" ht="17.25" customHeight="1">
      <c r="A20" s="27" t="s">
        <v>26</v>
      </c>
      <c r="B20" s="33">
        <v>1368.76</v>
      </c>
      <c r="C20" s="33">
        <v>4833.97</v>
      </c>
      <c r="D20" s="33">
        <v>18223.39</v>
      </c>
      <c r="E20" s="33">
        <v>16028.42</v>
      </c>
      <c r="F20" s="33">
        <v>22933.9</v>
      </c>
      <c r="G20" s="33">
        <v>15948.05</v>
      </c>
      <c r="H20" s="33">
        <v>7183.4</v>
      </c>
      <c r="I20" s="33">
        <v>4325.13</v>
      </c>
      <c r="J20" s="33">
        <v>9074.29</v>
      </c>
      <c r="K20" s="33">
        <v>13501.16</v>
      </c>
      <c r="L20" s="33">
        <f t="shared" si="4"/>
        <v>113420.47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-8421.63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-15168.25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-181976.79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-54913.03999999999</v>
      </c>
      <c r="C27" s="33">
        <f t="shared" si="6"/>
        <v>-20860.4</v>
      </c>
      <c r="D27" s="33">
        <f t="shared" si="6"/>
        <v>-55026.4</v>
      </c>
      <c r="E27" s="33">
        <f t="shared" si="6"/>
        <v>-56487.899999999994</v>
      </c>
      <c r="F27" s="33">
        <f t="shared" si="6"/>
        <v>-46398</v>
      </c>
      <c r="G27" s="33">
        <f t="shared" si="6"/>
        <v>-26606.8</v>
      </c>
      <c r="H27" s="33">
        <f t="shared" si="6"/>
        <v>-26408.5</v>
      </c>
      <c r="I27" s="33">
        <f t="shared" si="6"/>
        <v>-40575.34</v>
      </c>
      <c r="J27" s="33">
        <f t="shared" si="6"/>
        <v>-12465.2</v>
      </c>
      <c r="K27" s="33">
        <f t="shared" si="6"/>
        <v>-33774.4</v>
      </c>
      <c r="L27" s="33">
        <f aca="true" t="shared" si="7" ref="L27:L33">SUM(B27:K27)</f>
        <v>-373515.98000000004</v>
      </c>
      <c r="M27"/>
    </row>
    <row r="28" spans="1:13" ht="18.75" customHeight="1">
      <c r="A28" s="27" t="s">
        <v>30</v>
      </c>
      <c r="B28" s="33">
        <f>B29+B30+B31+B32</f>
        <v>-15941.2</v>
      </c>
      <c r="C28" s="33">
        <f aca="true" t="shared" si="8" ref="C28:K28">C29+C30+C31+C32</f>
        <v>-20860.4</v>
      </c>
      <c r="D28" s="33">
        <f t="shared" si="8"/>
        <v>-55026.4</v>
      </c>
      <c r="E28" s="33">
        <f t="shared" si="8"/>
        <v>-47599.2</v>
      </c>
      <c r="F28" s="33">
        <f t="shared" si="8"/>
        <v>-46398</v>
      </c>
      <c r="G28" s="33">
        <f t="shared" si="8"/>
        <v>-26606.8</v>
      </c>
      <c r="H28" s="33">
        <f t="shared" si="8"/>
        <v>-11132</v>
      </c>
      <c r="I28" s="33">
        <f t="shared" si="8"/>
        <v>-40575.34</v>
      </c>
      <c r="J28" s="33">
        <f t="shared" si="8"/>
        <v>-12465.2</v>
      </c>
      <c r="K28" s="33">
        <f t="shared" si="8"/>
        <v>-33774.4</v>
      </c>
      <c r="L28" s="33">
        <f t="shared" si="7"/>
        <v>-310378.94</v>
      </c>
      <c r="M28"/>
    </row>
    <row r="29" spans="1:13" s="36" customFormat="1" ht="18.75" customHeight="1">
      <c r="A29" s="34" t="s">
        <v>58</v>
      </c>
      <c r="B29" s="33">
        <f>-ROUND((B9)*$E$3,2)</f>
        <v>-15941.2</v>
      </c>
      <c r="C29" s="33">
        <f aca="true" t="shared" si="9" ref="C29:K29">-ROUND((C9)*$E$3,2)</f>
        <v>-20860.4</v>
      </c>
      <c r="D29" s="33">
        <f t="shared" si="9"/>
        <v>-55026.4</v>
      </c>
      <c r="E29" s="33">
        <f t="shared" si="9"/>
        <v>-47599.2</v>
      </c>
      <c r="F29" s="33">
        <f t="shared" si="9"/>
        <v>-46398</v>
      </c>
      <c r="G29" s="33">
        <f t="shared" si="9"/>
        <v>-26606.8</v>
      </c>
      <c r="H29" s="33">
        <f t="shared" si="9"/>
        <v>-11132</v>
      </c>
      <c r="I29" s="33">
        <f t="shared" si="9"/>
        <v>-16042.4</v>
      </c>
      <c r="J29" s="33">
        <f t="shared" si="9"/>
        <v>-12465.2</v>
      </c>
      <c r="K29" s="33">
        <f t="shared" si="9"/>
        <v>-33774.4</v>
      </c>
      <c r="L29" s="33">
        <f t="shared" si="7"/>
        <v>-285846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-24527.31</v>
      </c>
      <c r="J32" s="17">
        <v>0</v>
      </c>
      <c r="K32" s="17">
        <v>0</v>
      </c>
      <c r="L32" s="33">
        <f t="shared" si="7"/>
        <v>-24527.31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293705.17</v>
      </c>
      <c r="C48" s="41">
        <f aca="true" t="shared" si="12" ref="C48:K48">IF(C17+C27+C40+C49&lt;0,0,C17+C27+C49)</f>
        <v>337967.0999999999</v>
      </c>
      <c r="D48" s="41">
        <f t="shared" si="12"/>
        <v>1151598.8699999999</v>
      </c>
      <c r="E48" s="41">
        <f t="shared" si="12"/>
        <v>910478.9500000001</v>
      </c>
      <c r="F48" s="41">
        <f t="shared" si="12"/>
        <v>887731.1799999999</v>
      </c>
      <c r="G48" s="41">
        <f t="shared" si="12"/>
        <v>533676.26</v>
      </c>
      <c r="H48" s="41">
        <f t="shared" si="12"/>
        <v>264877.94</v>
      </c>
      <c r="I48" s="41">
        <f t="shared" si="12"/>
        <v>381660.36</v>
      </c>
      <c r="J48" s="41">
        <f t="shared" si="12"/>
        <v>357057.23</v>
      </c>
      <c r="K48" s="41">
        <f t="shared" si="12"/>
        <v>581611.77</v>
      </c>
      <c r="L48" s="42">
        <f>SUM(B48:K48)</f>
        <v>5700364.83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293705.17</v>
      </c>
      <c r="C54" s="41">
        <f aca="true" t="shared" si="14" ref="C54:J54">SUM(C55:C66)</f>
        <v>337967.11</v>
      </c>
      <c r="D54" s="41">
        <f t="shared" si="14"/>
        <v>1151598.87</v>
      </c>
      <c r="E54" s="41">
        <f t="shared" si="14"/>
        <v>910478.96</v>
      </c>
      <c r="F54" s="41">
        <f t="shared" si="14"/>
        <v>887731.17</v>
      </c>
      <c r="G54" s="41">
        <f t="shared" si="14"/>
        <v>533676.27</v>
      </c>
      <c r="H54" s="41">
        <f t="shared" si="14"/>
        <v>264877.94</v>
      </c>
      <c r="I54" s="41">
        <f>SUM(I55:I69)</f>
        <v>381660.36</v>
      </c>
      <c r="J54" s="41">
        <f t="shared" si="14"/>
        <v>357057.23</v>
      </c>
      <c r="K54" s="41">
        <f>SUM(K55:K68)</f>
        <v>581611.78</v>
      </c>
      <c r="L54" s="46">
        <f>SUM(B54:K54)</f>
        <v>5700364.86</v>
      </c>
      <c r="M54" s="40"/>
    </row>
    <row r="55" spans="1:13" ht="18.75" customHeight="1">
      <c r="A55" s="47" t="s">
        <v>51</v>
      </c>
      <c r="B55" s="48">
        <v>293705.17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293705.17</v>
      </c>
      <c r="M55" s="40"/>
    </row>
    <row r="56" spans="1:12" ht="18.75" customHeight="1">
      <c r="A56" s="47" t="s">
        <v>61</v>
      </c>
      <c r="B56" s="17">
        <v>0</v>
      </c>
      <c r="C56" s="48">
        <v>295417.05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295417.05</v>
      </c>
    </row>
    <row r="57" spans="1:12" ht="18.75" customHeight="1">
      <c r="A57" s="47" t="s">
        <v>62</v>
      </c>
      <c r="B57" s="17">
        <v>0</v>
      </c>
      <c r="C57" s="48">
        <v>42550.06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42550.06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1151598.87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1151598.87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910478.96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910478.96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887731.17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887731.17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533676.27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533676.27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264877.94</v>
      </c>
      <c r="I62" s="17">
        <v>0</v>
      </c>
      <c r="J62" s="17">
        <v>0</v>
      </c>
      <c r="K62" s="17">
        <v>0</v>
      </c>
      <c r="L62" s="46">
        <f t="shared" si="15"/>
        <v>264877.94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357057.23</v>
      </c>
      <c r="K64" s="17">
        <v>0</v>
      </c>
      <c r="L64" s="46">
        <f t="shared" si="15"/>
        <v>357057.23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327738.24</v>
      </c>
      <c r="L65" s="46">
        <f t="shared" si="15"/>
        <v>327738.24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253873.54</v>
      </c>
      <c r="L66" s="46">
        <f t="shared" si="15"/>
        <v>253873.54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381660.36</v>
      </c>
      <c r="J69" s="53">
        <v>0</v>
      </c>
      <c r="K69" s="53">
        <v>0</v>
      </c>
      <c r="L69" s="51">
        <f>SUM(B69:K69)</f>
        <v>381660.36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2020-08-10T18:53:33Z</dcterms:modified>
  <cp:category/>
  <cp:version/>
  <cp:contentType/>
  <cp:contentStatus/>
</cp:coreProperties>
</file>