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<sst xmlns="http://schemas.openxmlformats.org/spreadsheetml/2006/main" count="79" uniqueCount="78">
  <si>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</si>
  <si>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</si>
  <si>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</si>
  <si>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</si>
  <si>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</si>
  <si>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</si>
  <si>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</si>
  <si>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</si>
  <si>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</si>
  <si>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</si>
  <si>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</si>
  <si>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</si>
  <si>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</si>
  <si>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</si>
  <si>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</si>
  <si>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</si>
  <si>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</si>
  <si>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</si>
  <si>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</si>
  <si>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</si>
  <si>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</si>
  <si>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</si>
  <si>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</si>
  <si>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</si>
  <si>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</si>
  <si>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</si>
  <si>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</si>
  <si>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</si>
  <si>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</si>
  <si>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</si>
  <si>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</si>
  <si>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</si>
  <si>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</si>
  <si>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</si>
  <si>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</si>
  <si>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</si>
  <si>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</si>
  <si>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</si>
  <si>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</si>
  <si>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</si>
  <si>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</si>
  <si>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</si>
  <si>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</si>
  <si>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</si>
  <si>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</si>
  <si>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</si>
  <si>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</si>
  <si>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</si>
  <si>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</si>
  <si>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</si>
  <si>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</si>
  <si>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</si>
  <si>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</si>
  <si>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</si>
  <si>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</si>
  <si>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</si>
  <si>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</si>
  <si>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</si>
  <si>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</si>
  <si>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</si>
  <si>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</si>
  <si>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</si>
  <si>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</si>
  <si>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</si>
  <si>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</si>
  <si>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</si>
  <si>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</si>
  <si>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</si>
  <si>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</si>
  <si>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</si>
  <si>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</si>
  <si>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</si>
  <si>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</si>
  <si>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</si>
  <si>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</si>
  <si>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</si>
  <si>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01/08/20 - VENCIMENTO 07/08/20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</si>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</sst>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44" fontId="32" fillId="0" borderId="1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B34" sqref="B34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29043</v>
      </c>
      <c r="C7" s="10">
        <f>C8+C11</f>
        <v>43107</v>
      </c>
      <c r="D7" s="10">
        <f aca="true" t="shared" si="0" ref="D7:K7">D8+D11</f>
        <v>115767</v>
      </c>
      <c r="E7" s="10">
        <f t="shared" si="0"/>
        <v>115887</v>
      </c>
      <c r="F7" s="10">
        <f t="shared" si="0"/>
        <v>120523</v>
      </c>
      <c r="G7" s="10">
        <f t="shared" si="0"/>
        <v>49960</v>
      </c>
      <c r="H7" s="10">
        <f t="shared" si="0"/>
        <v>21331</v>
      </c>
      <c r="I7" s="10">
        <f t="shared" si="0"/>
        <v>46866</v>
      </c>
      <c r="J7" s="10">
        <f t="shared" si="0"/>
        <v>26965</v>
      </c>
      <c r="K7" s="10">
        <f t="shared" si="0"/>
        <v>80443</v>
      </c>
      <c r="L7" s="10">
        <f>SUM(B7:K7)</f>
        <v>649892</v>
      </c>
      <c r="M7" s="11"/>
    </row>
    <row r="8" spans="1:13" ht="17.25" customHeight="1">
      <c r="A8" s="12" t="s">
        <v>18</v>
      </c>
      <c r="B8" s="13">
        <f>B9+B10</f>
        <v>2820</v>
      </c>
      <c r="C8" s="13">
        <f aca="true" t="shared" si="1" ref="C8:K8">C9+C10</f>
        <v>3871</v>
      </c>
      <c r="D8" s="13">
        <f t="shared" si="1"/>
        <v>10435</v>
      </c>
      <c r="E8" s="13">
        <f t="shared" si="1"/>
        <v>9998</v>
      </c>
      <c r="F8" s="13">
        <f t="shared" si="1"/>
        <v>9330</v>
      </c>
      <c r="G8" s="13">
        <f t="shared" si="1"/>
        <v>4112</v>
      </c>
      <c r="H8" s="13">
        <f t="shared" si="1"/>
        <v>1525</v>
      </c>
      <c r="I8" s="13">
        <f t="shared" si="1"/>
        <v>2657</v>
      </c>
      <c r="J8" s="13">
        <f t="shared" si="1"/>
        <v>1604</v>
      </c>
      <c r="K8" s="13">
        <f t="shared" si="1"/>
        <v>5589</v>
      </c>
      <c r="L8" s="13">
        <f>SUM(B8:K8)</f>
        <v>51941</v>
      </c>
      <c r="M8"/>
    </row>
    <row r="9" spans="1:13" ht="17.25" customHeight="1">
      <c r="A9" s="14" t="s">
        <v>19</v>
      </c>
      <c r="B9" s="15">
        <v>2819</v>
      </c>
      <c r="C9" s="15">
        <v>3871</v>
      </c>
      <c r="D9" s="15">
        <v>10435</v>
      </c>
      <c r="E9" s="15">
        <v>9998</v>
      </c>
      <c r="F9" s="15">
        <v>9330</v>
      </c>
      <c r="G9" s="15">
        <v>4112</v>
      </c>
      <c r="H9" s="15">
        <v>1525</v>
      </c>
      <c r="I9" s="15">
        <v>2657</v>
      </c>
      <c r="J9" s="15">
        <v>1604</v>
      </c>
      <c r="K9" s="15">
        <v>5589</v>
      </c>
      <c r="L9" s="13">
        <f>SUM(B9:K9)</f>
        <v>51940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26223</v>
      </c>
      <c r="C11" s="15">
        <v>39236</v>
      </c>
      <c r="D11" s="15">
        <v>105332</v>
      </c>
      <c r="E11" s="15">
        <v>105889</v>
      </c>
      <c r="F11" s="15">
        <v>111193</v>
      </c>
      <c r="G11" s="15">
        <v>45848</v>
      </c>
      <c r="H11" s="15">
        <v>19806</v>
      </c>
      <c r="I11" s="15">
        <v>44209</v>
      </c>
      <c r="J11" s="15">
        <v>25361</v>
      </c>
      <c r="K11" s="15">
        <v>74854</v>
      </c>
      <c r="L11" s="13">
        <f>SUM(B11:K11)</f>
        <v>597951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1.289366431990008</v>
      </c>
      <c r="C15" s="22">
        <v>1.771877461154467</v>
      </c>
      <c r="D15" s="22">
        <v>1.860628078106948</v>
      </c>
      <c r="E15" s="22">
        <v>1.543698466210838</v>
      </c>
      <c r="F15" s="22">
        <v>1.492990287525756</v>
      </c>
      <c r="G15" s="22">
        <v>1.750565194891418</v>
      </c>
      <c r="H15" s="22">
        <v>1.944355385664492</v>
      </c>
      <c r="I15" s="22">
        <v>1.595709340178192</v>
      </c>
      <c r="J15" s="22">
        <v>1.909109282595597</v>
      </c>
      <c r="K15" s="22">
        <v>1.560731106266053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209008.84999999998</v>
      </c>
      <c r="C17" s="25">
        <f aca="true" t="shared" si="2" ref="C17:K17">C18+C19+C20+C21+C22+C23+C24</f>
        <v>229530.49000000002</v>
      </c>
      <c r="D17" s="25">
        <f t="shared" si="2"/>
        <v>771706.2300000001</v>
      </c>
      <c r="E17" s="25">
        <f t="shared" si="2"/>
        <v>652494.76</v>
      </c>
      <c r="F17" s="25">
        <f t="shared" si="2"/>
        <v>587648.36</v>
      </c>
      <c r="G17" s="25">
        <f t="shared" si="2"/>
        <v>313114.22000000003</v>
      </c>
      <c r="H17" s="25">
        <f t="shared" si="2"/>
        <v>164923.06999999998</v>
      </c>
      <c r="I17" s="25">
        <f t="shared" si="2"/>
        <v>240173.71000000002</v>
      </c>
      <c r="J17" s="25">
        <f t="shared" si="2"/>
        <v>182404.79</v>
      </c>
      <c r="K17" s="25">
        <f t="shared" si="2"/>
        <v>356436.81999999995</v>
      </c>
      <c r="L17" s="25">
        <f>L18+L19+L20+L21+L22+L23+L24</f>
        <v>3707441.3</v>
      </c>
      <c r="M17"/>
    </row>
    <row r="18" spans="1:13" ht="17.25" customHeight="1">
      <c r="A18" s="26" t="s">
        <v>24</v>
      </c>
      <c r="B18" s="33">
        <f aca="true" t="shared" si="3" ref="B18:K18">ROUND(B13*B7,2)</f>
        <v>167180.22</v>
      </c>
      <c r="C18" s="33">
        <f t="shared" si="3"/>
        <v>133700.67</v>
      </c>
      <c r="D18" s="33">
        <f t="shared" si="3"/>
        <v>427620.14</v>
      </c>
      <c r="E18" s="33">
        <f t="shared" si="3"/>
        <v>432907.48</v>
      </c>
      <c r="F18" s="33">
        <f t="shared" si="3"/>
        <v>398545.46</v>
      </c>
      <c r="G18" s="33">
        <f t="shared" si="3"/>
        <v>181539.65</v>
      </c>
      <c r="H18" s="33">
        <f t="shared" si="3"/>
        <v>85400.79</v>
      </c>
      <c r="I18" s="33">
        <f t="shared" si="3"/>
        <v>155843.51</v>
      </c>
      <c r="J18" s="33">
        <f t="shared" si="3"/>
        <v>96545.49</v>
      </c>
      <c r="K18" s="33">
        <f t="shared" si="3"/>
        <v>235159.02</v>
      </c>
      <c r="L18" s="33">
        <f aca="true" t="shared" si="4" ref="L18:L24">SUM(B18:K18)</f>
        <v>2314442.4299999997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48376.34</v>
      </c>
      <c r="C19" s="33">
        <f t="shared" si="5"/>
        <v>103200.53</v>
      </c>
      <c r="D19" s="33">
        <f t="shared" si="5"/>
        <v>368021.9</v>
      </c>
      <c r="E19" s="33">
        <f t="shared" si="5"/>
        <v>235371.13</v>
      </c>
      <c r="F19" s="33">
        <f t="shared" si="5"/>
        <v>196479.04</v>
      </c>
      <c r="G19" s="33">
        <f t="shared" si="5"/>
        <v>136257.34</v>
      </c>
      <c r="H19" s="33">
        <f t="shared" si="5"/>
        <v>80648.7</v>
      </c>
      <c r="I19" s="33">
        <f t="shared" si="5"/>
        <v>92837.43</v>
      </c>
      <c r="J19" s="33">
        <f t="shared" si="5"/>
        <v>87770.4</v>
      </c>
      <c r="K19" s="33">
        <f t="shared" si="5"/>
        <v>131860.98</v>
      </c>
      <c r="L19" s="33">
        <f t="shared" si="4"/>
        <v>1480823.7899999998</v>
      </c>
      <c r="M19"/>
    </row>
    <row r="20" spans="1:13" ht="17.25" customHeight="1">
      <c r="A20" s="27" t="s">
        <v>26</v>
      </c>
      <c r="B20" s="33">
        <v>551.25</v>
      </c>
      <c r="C20" s="33">
        <v>3349.85</v>
      </c>
      <c r="D20" s="33">
        <v>14405.31</v>
      </c>
      <c r="E20" s="33">
        <v>13017.79</v>
      </c>
      <c r="F20" s="33">
        <v>18673.91</v>
      </c>
      <c r="G20" s="33">
        <v>10479.03</v>
      </c>
      <c r="H20" s="33">
        <v>6496.87</v>
      </c>
      <c r="I20" s="33">
        <v>3816.29</v>
      </c>
      <c r="J20" s="33">
        <v>6275.68</v>
      </c>
      <c r="K20" s="33">
        <v>8692.66</v>
      </c>
      <c r="L20" s="33">
        <f t="shared" si="4"/>
        <v>85758.63999999998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-8422.82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-15161.8</v>
      </c>
      <c r="H24" s="33">
        <v>-8947.15</v>
      </c>
      <c r="I24" s="33">
        <v>-12323.52</v>
      </c>
      <c r="J24" s="33">
        <v>-10834.5</v>
      </c>
      <c r="K24" s="33">
        <v>-19275.84</v>
      </c>
      <c r="L24" s="33">
        <f t="shared" si="4"/>
        <v>-180202.86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-51375.439999999995</v>
      </c>
      <c r="C27" s="33">
        <f t="shared" si="6"/>
        <v>-17032.4</v>
      </c>
      <c r="D27" s="33">
        <f t="shared" si="6"/>
        <v>-45914</v>
      </c>
      <c r="E27" s="33">
        <f t="shared" si="6"/>
        <v>-52879.899999999994</v>
      </c>
      <c r="F27" s="33">
        <f t="shared" si="6"/>
        <v>-41052</v>
      </c>
      <c r="G27" s="33">
        <f t="shared" si="6"/>
        <v>-18092.8</v>
      </c>
      <c r="H27" s="33">
        <f t="shared" si="6"/>
        <v>-21986.5</v>
      </c>
      <c r="I27" s="33">
        <f t="shared" si="6"/>
        <v>-11690.8</v>
      </c>
      <c r="J27" s="33">
        <f t="shared" si="6"/>
        <v>-7057.6</v>
      </c>
      <c r="K27" s="33">
        <f t="shared" si="6"/>
        <v>-24591.6</v>
      </c>
      <c r="L27" s="33">
        <f aca="true" t="shared" si="7" ref="L27:L33">SUM(B27:K27)</f>
        <v>-291673.0399999999</v>
      </c>
      <c r="M27"/>
    </row>
    <row r="28" spans="1:13" ht="18.75" customHeight="1">
      <c r="A28" s="27" t="s">
        <v>30</v>
      </c>
      <c r="B28" s="33">
        <f>B29+B30+B31+B32</f>
        <v>-12403.6</v>
      </c>
      <c r="C28" s="33">
        <f aca="true" t="shared" si="8" ref="C28:K28">C29+C30+C31+C32</f>
        <v>-17032.4</v>
      </c>
      <c r="D28" s="33">
        <f t="shared" si="8"/>
        <v>-45914</v>
      </c>
      <c r="E28" s="33">
        <f t="shared" si="8"/>
        <v>-43991.2</v>
      </c>
      <c r="F28" s="33">
        <f t="shared" si="8"/>
        <v>-41052</v>
      </c>
      <c r="G28" s="33">
        <f t="shared" si="8"/>
        <v>-18092.8</v>
      </c>
      <c r="H28" s="33">
        <f t="shared" si="8"/>
        <v>-6710</v>
      </c>
      <c r="I28" s="33">
        <f t="shared" si="8"/>
        <v>-11690.8</v>
      </c>
      <c r="J28" s="33">
        <f t="shared" si="8"/>
        <v>-7057.6</v>
      </c>
      <c r="K28" s="33">
        <f t="shared" si="8"/>
        <v>-24591.6</v>
      </c>
      <c r="L28" s="33">
        <f t="shared" si="7"/>
        <v>-228536</v>
      </c>
      <c r="M28"/>
    </row>
    <row r="29" spans="1:13" s="36" customFormat="1" ht="18.75" customHeight="1">
      <c r="A29" s="34" t="s">
        <v>58</v>
      </c>
      <c r="B29" s="33">
        <f>-ROUND((B9)*$E$3,2)</f>
        <v>-12403.6</v>
      </c>
      <c r="C29" s="33">
        <f aca="true" t="shared" si="9" ref="C29:K29">-ROUND((C9)*$E$3,2)</f>
        <v>-17032.4</v>
      </c>
      <c r="D29" s="33">
        <f t="shared" si="9"/>
        <v>-45914</v>
      </c>
      <c r="E29" s="33">
        <f t="shared" si="9"/>
        <v>-43991.2</v>
      </c>
      <c r="F29" s="33">
        <f t="shared" si="9"/>
        <v>-41052</v>
      </c>
      <c r="G29" s="33">
        <f t="shared" si="9"/>
        <v>-18092.8</v>
      </c>
      <c r="H29" s="33">
        <f t="shared" si="9"/>
        <v>-6710</v>
      </c>
      <c r="I29" s="33">
        <f t="shared" si="9"/>
        <v>-11690.8</v>
      </c>
      <c r="J29" s="33">
        <f t="shared" si="9"/>
        <v>-7057.6</v>
      </c>
      <c r="K29" s="33">
        <f t="shared" si="9"/>
        <v>-24591.6</v>
      </c>
      <c r="L29" s="33">
        <f t="shared" si="7"/>
        <v>-228536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157633.40999999997</v>
      </c>
      <c r="C48" s="41">
        <f aca="true" t="shared" si="12" ref="C48:K48">IF(C17+C27+C40+C49&lt;0,0,C17+C27+C49)</f>
        <v>212498.09000000003</v>
      </c>
      <c r="D48" s="41">
        <f t="shared" si="12"/>
        <v>725792.2300000001</v>
      </c>
      <c r="E48" s="41">
        <f t="shared" si="12"/>
        <v>599614.86</v>
      </c>
      <c r="F48" s="41">
        <f t="shared" si="12"/>
        <v>546596.36</v>
      </c>
      <c r="G48" s="41">
        <f t="shared" si="12"/>
        <v>295021.42000000004</v>
      </c>
      <c r="H48" s="41">
        <f t="shared" si="12"/>
        <v>142936.56999999998</v>
      </c>
      <c r="I48" s="41">
        <f t="shared" si="12"/>
        <v>228482.91000000003</v>
      </c>
      <c r="J48" s="41">
        <f t="shared" si="12"/>
        <v>175347.19</v>
      </c>
      <c r="K48" s="41">
        <f t="shared" si="12"/>
        <v>331845.22</v>
      </c>
      <c r="L48" s="42">
        <f>SUM(B48:K48)</f>
        <v>3415768.26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157633.41</v>
      </c>
      <c r="C54" s="41">
        <f aca="true" t="shared" si="14" ref="C54:J54">SUM(C55:C66)</f>
        <v>212498.1</v>
      </c>
      <c r="D54" s="41">
        <f t="shared" si="14"/>
        <v>725792.24</v>
      </c>
      <c r="E54" s="41">
        <f t="shared" si="14"/>
        <v>599614.85</v>
      </c>
      <c r="F54" s="41">
        <f t="shared" si="14"/>
        <v>546596.36</v>
      </c>
      <c r="G54" s="41">
        <f t="shared" si="14"/>
        <v>295021.43</v>
      </c>
      <c r="H54" s="41">
        <f t="shared" si="14"/>
        <v>142936.57</v>
      </c>
      <c r="I54" s="41">
        <f>SUM(I55:I69)</f>
        <v>228482.91000000003</v>
      </c>
      <c r="J54" s="41">
        <f t="shared" si="14"/>
        <v>175347.19</v>
      </c>
      <c r="K54" s="41">
        <f>SUM(K55:K68)</f>
        <v>331845.22</v>
      </c>
      <c r="L54" s="46">
        <f>SUM(B54:K54)</f>
        <v>3415768.2800000003</v>
      </c>
      <c r="M54" s="40"/>
    </row>
    <row r="55" spans="1:13" ht="18.75" customHeight="1">
      <c r="A55" s="47" t="s">
        <v>51</v>
      </c>
      <c r="B55" s="48">
        <v>157633.41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157633.41</v>
      </c>
      <c r="M55" s="40"/>
    </row>
    <row r="56" spans="1:12" ht="18.75" customHeight="1">
      <c r="A56" s="47" t="s">
        <v>61</v>
      </c>
      <c r="B56" s="17">
        <v>0</v>
      </c>
      <c r="C56" s="48">
        <v>185362.09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185362.09</v>
      </c>
    </row>
    <row r="57" spans="1:12" ht="18.75" customHeight="1">
      <c r="A57" s="47" t="s">
        <v>62</v>
      </c>
      <c r="B57" s="17">
        <v>0</v>
      </c>
      <c r="C57" s="48">
        <v>27136.01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27136.01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725792.24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725792.24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599614.85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599614.85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546596.36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546596.36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295021.43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295021.43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142936.57</v>
      </c>
      <c r="I62" s="17">
        <v>0</v>
      </c>
      <c r="J62" s="17">
        <v>0</v>
      </c>
      <c r="K62" s="17">
        <v>0</v>
      </c>
      <c r="L62" s="46">
        <f t="shared" si="15"/>
        <v>142936.57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175347.19</v>
      </c>
      <c r="K64" s="17">
        <v>0</v>
      </c>
      <c r="L64" s="46">
        <f t="shared" si="15"/>
        <v>175347.19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166254.46</v>
      </c>
      <c r="L65" s="46">
        <f t="shared" si="15"/>
        <v>166254.46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165590.76</v>
      </c>
      <c r="L66" s="46">
        <f t="shared" si="15"/>
        <v>165590.76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5">
        <v>228482.91000000003</v>
      </c>
      <c r="J69" s="53">
        <v>0</v>
      </c>
      <c r="K69" s="53">
        <v>0</v>
      </c>
      <c r="L69" s="51">
        <f>SUM(B69:K69)</f>
        <v>228482.91000000003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2020-08-07T12:45:25Z</dcterms:modified>
  <cp:category/>
  <cp:version/>
  <cp:contentType/>
  <cp:contentStatus/>
</cp:coreProperties>
</file>