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<sst xmlns="http://schemas.openxmlformats.org/spreadsheetml/2006/main" count="72" uniqueCount="71">
  <si>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</si>
  <si>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</si>
  <si>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</si>
  <si>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</si>
  <si>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</si>
  <si>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</si>
  <si>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</si>
  <si>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</si>
  <si>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</si>
  <si>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</si>
  <si>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</si>
  <si>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</si>
  <si>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</si>
  <si>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</si>
  <si>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</si>
  <si>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</si>
  <si>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</si>
  <si>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</si>
  <si>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</si>
  <si>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</si>
  <si>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</si>
  <si>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</si>
  <si>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</si>
  <si>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</si>
  <si>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</si>
  <si>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</si>
  <si>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</si>
  <si>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</si>
  <si>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</si>
  <si>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</si>
  <si>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</si>
  <si>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</si>
  <si>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</si>
  <si>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</si>
  <si>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</si>
  <si>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</si>
  <si>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</si>
  <si>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</si>
  <si>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</si>
  <si>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</si>
  <si>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</si>
  <si>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</si>
  <si>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</si>
  <si>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</si>
  <si>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</si>
  <si>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</si>
  <si>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</si>
  <si>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</si>
  <si>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</si>
  <si>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</si>
  <si>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</si>
  <si>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</si>
  <si>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</si>
  <si>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</si>
  <si>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</si>
  <si>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</si>
  <si>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</si>
  <si>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</si>
  <si>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</si>
  <si>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</si>
  <si>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</si>
  <si>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</si>
  <si>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</si>
  <si>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</si>
  <si>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</si>
  <si>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</si>
  <si>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</si>
  <si>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</si>
  <si>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</si>
  <si>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</si>
  <si>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17/04/20 - VENCIMENTO 27/04/20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</si>
</sst>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44" fontId="0" fillId="0" borderId="11" xfId="46" applyFont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53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49" t="s">
        <v>63</v>
      </c>
      <c r="C5" s="49" t="s">
        <v>49</v>
      </c>
      <c r="D5" s="50" t="s">
        <v>64</v>
      </c>
      <c r="E5" s="50" t="s">
        <v>65</v>
      </c>
      <c r="F5" s="50" t="s">
        <v>66</v>
      </c>
      <c r="G5" s="49" t="s">
        <v>67</v>
      </c>
      <c r="H5" s="50" t="s">
        <v>64</v>
      </c>
      <c r="I5" s="49" t="s">
        <v>48</v>
      </c>
      <c r="J5" s="49" t="s">
        <v>68</v>
      </c>
      <c r="K5" s="58"/>
    </row>
    <row r="6" spans="1:11" ht="18.75" customHeight="1">
      <c r="A6" s="58"/>
      <c r="B6" s="48" t="s">
        <v>47</v>
      </c>
      <c r="C6" s="48" t="s">
        <v>46</v>
      </c>
      <c r="D6" s="48" t="s">
        <v>45</v>
      </c>
      <c r="E6" s="48" t="s">
        <v>44</v>
      </c>
      <c r="F6" s="48" t="s">
        <v>43</v>
      </c>
      <c r="G6" s="48" t="s">
        <v>42</v>
      </c>
      <c r="H6" s="48" t="s">
        <v>41</v>
      </c>
      <c r="I6" s="48" t="s">
        <v>40</v>
      </c>
      <c r="J6" s="48" t="s">
        <v>39</v>
      </c>
      <c r="K6" s="58"/>
    </row>
    <row r="7" spans="1:14" ht="16.5" customHeight="1">
      <c r="A7" s="13" t="s">
        <v>38</v>
      </c>
      <c r="B7" s="47">
        <f aca="true" t="shared" si="0" ref="B7:K7">B8+B11</f>
        <v>114659</v>
      </c>
      <c r="C7" s="47">
        <f t="shared" si="0"/>
        <v>88244</v>
      </c>
      <c r="D7" s="47">
        <f t="shared" si="0"/>
        <v>139447</v>
      </c>
      <c r="E7" s="47">
        <f t="shared" si="0"/>
        <v>70338</v>
      </c>
      <c r="F7" s="47">
        <f t="shared" si="0"/>
        <v>87415</v>
      </c>
      <c r="G7" s="47">
        <f t="shared" si="0"/>
        <v>99576</v>
      </c>
      <c r="H7" s="47">
        <f t="shared" si="0"/>
        <v>108800</v>
      </c>
      <c r="I7" s="47">
        <f t="shared" si="0"/>
        <v>140224</v>
      </c>
      <c r="J7" s="47">
        <f t="shared" si="0"/>
        <v>31537</v>
      </c>
      <c r="K7" s="47">
        <f t="shared" si="0"/>
        <v>880240</v>
      </c>
      <c r="L7" s="46"/>
      <c r="M7"/>
      <c r="N7"/>
    </row>
    <row r="8" spans="1:14" ht="16.5" customHeight="1">
      <c r="A8" s="44" t="s">
        <v>37</v>
      </c>
      <c r="B8" s="45">
        <f aca="true" t="shared" si="1" ref="B8:J8">+B9+B10</f>
        <v>7101</v>
      </c>
      <c r="C8" s="45">
        <f t="shared" si="1"/>
        <v>5410</v>
      </c>
      <c r="D8" s="45">
        <f t="shared" si="1"/>
        <v>7617</v>
      </c>
      <c r="E8" s="45">
        <f t="shared" si="1"/>
        <v>4094</v>
      </c>
      <c r="F8" s="45">
        <f t="shared" si="1"/>
        <v>5933</v>
      </c>
      <c r="G8" s="45">
        <f t="shared" si="1"/>
        <v>3681</v>
      </c>
      <c r="H8" s="45">
        <f t="shared" si="1"/>
        <v>3343</v>
      </c>
      <c r="I8" s="45">
        <f t="shared" si="1"/>
        <v>6861</v>
      </c>
      <c r="J8" s="45">
        <f t="shared" si="1"/>
        <v>736</v>
      </c>
      <c r="K8" s="38">
        <f>SUM(B8:J8)</f>
        <v>44776</v>
      </c>
      <c r="L8"/>
      <c r="M8"/>
      <c r="N8"/>
    </row>
    <row r="9" spans="1:14" ht="16.5" customHeight="1">
      <c r="A9" s="22" t="s">
        <v>36</v>
      </c>
      <c r="B9" s="45">
        <v>7098</v>
      </c>
      <c r="C9" s="45">
        <v>5410</v>
      </c>
      <c r="D9" s="45">
        <v>7616</v>
      </c>
      <c r="E9" s="45">
        <v>4085</v>
      </c>
      <c r="F9" s="45">
        <v>5932</v>
      </c>
      <c r="G9" s="45">
        <v>3681</v>
      </c>
      <c r="H9" s="45">
        <v>3343</v>
      </c>
      <c r="I9" s="45">
        <v>6854</v>
      </c>
      <c r="J9" s="45">
        <v>736</v>
      </c>
      <c r="K9" s="38">
        <f>SUM(B9:J9)</f>
        <v>44755</v>
      </c>
      <c r="L9"/>
      <c r="M9"/>
      <c r="N9"/>
    </row>
    <row r="10" spans="1:14" ht="16.5" customHeight="1">
      <c r="A10" s="22" t="s">
        <v>35</v>
      </c>
      <c r="B10" s="45">
        <v>3</v>
      </c>
      <c r="C10" s="45">
        <v>0</v>
      </c>
      <c r="D10" s="45">
        <v>1</v>
      </c>
      <c r="E10" s="45">
        <v>9</v>
      </c>
      <c r="F10" s="45">
        <v>1</v>
      </c>
      <c r="G10" s="45">
        <v>0</v>
      </c>
      <c r="H10" s="45">
        <v>0</v>
      </c>
      <c r="I10" s="45">
        <v>7</v>
      </c>
      <c r="J10" s="45">
        <v>0</v>
      </c>
      <c r="K10" s="38">
        <f>SUM(B10:J10)</f>
        <v>21</v>
      </c>
      <c r="L10"/>
      <c r="M10"/>
      <c r="N10"/>
    </row>
    <row r="11" spans="1:14" ht="16.5" customHeight="1">
      <c r="A11" s="44" t="s">
        <v>34</v>
      </c>
      <c r="B11" s="43">
        <v>107558</v>
      </c>
      <c r="C11" s="43">
        <v>82834</v>
      </c>
      <c r="D11" s="43">
        <v>131830</v>
      </c>
      <c r="E11" s="43">
        <v>66244</v>
      </c>
      <c r="F11" s="43">
        <v>81482</v>
      </c>
      <c r="G11" s="43">
        <v>95895</v>
      </c>
      <c r="H11" s="43">
        <v>105457</v>
      </c>
      <c r="I11" s="43">
        <v>133363</v>
      </c>
      <c r="J11" s="43">
        <v>30801</v>
      </c>
      <c r="K11" s="38">
        <f>SUM(B11:J11)</f>
        <v>835464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33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32</v>
      </c>
      <c r="B15" s="39">
        <v>1.50292910994704</v>
      </c>
      <c r="C15" s="39">
        <v>1.961105866413752</v>
      </c>
      <c r="D15" s="39">
        <v>1.435418104904452</v>
      </c>
      <c r="E15" s="39">
        <v>2.06328395187693</v>
      </c>
      <c r="F15" s="39">
        <v>1.665813313236907</v>
      </c>
      <c r="G15" s="39">
        <v>1.876844458506025</v>
      </c>
      <c r="H15" s="39">
        <v>1.663315637676169</v>
      </c>
      <c r="I15" s="39">
        <v>1.630505669897653</v>
      </c>
      <c r="J15" s="39">
        <v>1.706814151382118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31</v>
      </c>
      <c r="B17" s="36">
        <f aca="true" t="shared" si="2" ref="B17:J17">B18+B19+B20+B21+B22</f>
        <v>625178.41</v>
      </c>
      <c r="C17" s="36">
        <f t="shared" si="2"/>
        <v>674541.2799999999</v>
      </c>
      <c r="D17" s="36">
        <f t="shared" si="2"/>
        <v>852777.99</v>
      </c>
      <c r="E17" s="36">
        <f t="shared" si="2"/>
        <v>549972.82</v>
      </c>
      <c r="F17" s="36">
        <f t="shared" si="2"/>
        <v>578860.79</v>
      </c>
      <c r="G17" s="36">
        <f t="shared" si="2"/>
        <v>735736.71</v>
      </c>
      <c r="H17" s="36">
        <f t="shared" si="2"/>
        <v>577334.6499999999</v>
      </c>
      <c r="I17" s="36">
        <f t="shared" si="2"/>
        <v>766414.0499999999</v>
      </c>
      <c r="J17" s="36">
        <f t="shared" si="2"/>
        <v>200687.29000000004</v>
      </c>
      <c r="K17" s="36">
        <f aca="true" t="shared" si="3" ref="K17:K22">SUM(B17:J17)</f>
        <v>5561503.989999999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389932.33</v>
      </c>
      <c r="C18" s="30">
        <f t="shared" si="4"/>
        <v>329423.68</v>
      </c>
      <c r="D18" s="30">
        <f t="shared" si="4"/>
        <v>576655.18</v>
      </c>
      <c r="E18" s="30">
        <f t="shared" si="4"/>
        <v>253230.87</v>
      </c>
      <c r="F18" s="30">
        <f t="shared" si="4"/>
        <v>332815.13</v>
      </c>
      <c r="G18" s="30">
        <f t="shared" si="4"/>
        <v>383317.81</v>
      </c>
      <c r="H18" s="30">
        <f t="shared" si="4"/>
        <v>333863.68</v>
      </c>
      <c r="I18" s="30">
        <f t="shared" si="4"/>
        <v>434357.86</v>
      </c>
      <c r="J18" s="30">
        <f t="shared" si="4"/>
        <v>110679.1</v>
      </c>
      <c r="K18" s="30">
        <f t="shared" si="3"/>
        <v>3144275.64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196108.32</v>
      </c>
      <c r="C19" s="30">
        <f t="shared" si="5"/>
        <v>316611.03</v>
      </c>
      <c r="D19" s="30">
        <f t="shared" si="5"/>
        <v>251086.11</v>
      </c>
      <c r="E19" s="30">
        <f t="shared" si="5"/>
        <v>269256.32</v>
      </c>
      <c r="F19" s="30">
        <f t="shared" si="5"/>
        <v>221592.74</v>
      </c>
      <c r="G19" s="30">
        <f t="shared" si="5"/>
        <v>336110.1</v>
      </c>
      <c r="H19" s="30">
        <f t="shared" si="5"/>
        <v>221457</v>
      </c>
      <c r="I19" s="30">
        <f t="shared" si="5"/>
        <v>273865.09</v>
      </c>
      <c r="J19" s="30">
        <f t="shared" si="5"/>
        <v>78229.55</v>
      </c>
      <c r="K19" s="30">
        <f t="shared" si="3"/>
        <v>2164316.2600000002</v>
      </c>
      <c r="L19"/>
      <c r="M19"/>
      <c r="N19"/>
    </row>
    <row r="20" spans="1:14" ht="16.5" customHeight="1">
      <c r="A20" s="18" t="s">
        <v>28</v>
      </c>
      <c r="B20" s="30">
        <v>37769.77</v>
      </c>
      <c r="C20" s="30">
        <v>28506.57</v>
      </c>
      <c r="D20" s="30">
        <v>25036.7</v>
      </c>
      <c r="E20" s="30">
        <v>26117.64</v>
      </c>
      <c r="F20" s="30">
        <v>23084.93</v>
      </c>
      <c r="G20" s="30">
        <v>16308.8</v>
      </c>
      <c r="H20" s="30">
        <v>22013.97</v>
      </c>
      <c r="I20" s="30">
        <v>58191.1</v>
      </c>
      <c r="J20" s="30">
        <v>11778.64</v>
      </c>
      <c r="K20" s="30">
        <f t="shared" si="3"/>
        <v>248808.12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0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4103.97</v>
      </c>
      <c r="L21"/>
      <c r="M21"/>
      <c r="N21"/>
    </row>
    <row r="22" spans="1:14" ht="16.5" customHeight="1">
      <c r="A22" s="18" t="s">
        <v>26</v>
      </c>
      <c r="B22" s="34">
        <v>0</v>
      </c>
      <c r="C22" s="34">
        <v>0</v>
      </c>
      <c r="D22" s="30">
        <v>0</v>
      </c>
      <c r="E22" s="30">
        <v>0</v>
      </c>
      <c r="F22" s="34">
        <v>0</v>
      </c>
      <c r="G22" s="30">
        <v>0</v>
      </c>
      <c r="H22" s="30">
        <v>0</v>
      </c>
      <c r="I22" s="34">
        <v>0</v>
      </c>
      <c r="J22" s="30">
        <v>0</v>
      </c>
      <c r="K22" s="30">
        <f t="shared" si="3"/>
        <v>0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25</v>
      </c>
      <c r="B25" s="30">
        <f aca="true" t="shared" si="6" ref="B25:J25">+B26+B31+B43</f>
        <v>-64432.39</v>
      </c>
      <c r="C25" s="30">
        <f t="shared" si="6"/>
        <v>-25602.199999999997</v>
      </c>
      <c r="D25" s="30">
        <f t="shared" si="6"/>
        <v>-61724.89</v>
      </c>
      <c r="E25" s="30">
        <f t="shared" si="6"/>
        <v>-50904.56</v>
      </c>
      <c r="F25" s="30">
        <f t="shared" si="6"/>
        <v>-26100.8</v>
      </c>
      <c r="G25" s="30">
        <f t="shared" si="6"/>
        <v>-66593.1</v>
      </c>
      <c r="H25" s="30">
        <f t="shared" si="6"/>
        <v>-22591.13</v>
      </c>
      <c r="I25" s="30">
        <f t="shared" si="6"/>
        <v>-42457.82</v>
      </c>
      <c r="J25" s="30">
        <f t="shared" si="6"/>
        <v>-12425.24</v>
      </c>
      <c r="K25" s="30">
        <f aca="true" t="shared" si="7" ref="K25:K33">SUM(B25:J25)</f>
        <v>-372832.12999999995</v>
      </c>
      <c r="L25"/>
      <c r="M25"/>
      <c r="N25"/>
    </row>
    <row r="26" spans="1:14" ht="16.5" customHeight="1">
      <c r="A26" s="18" t="s">
        <v>24</v>
      </c>
      <c r="B26" s="30">
        <f aca="true" t="shared" si="8" ref="B26:J26">B27+B28+B29+B30</f>
        <v>-64432.39</v>
      </c>
      <c r="C26" s="30">
        <f t="shared" si="8"/>
        <v>-25602.199999999997</v>
      </c>
      <c r="D26" s="30">
        <f t="shared" si="8"/>
        <v>-43098.729999999996</v>
      </c>
      <c r="E26" s="30">
        <f t="shared" si="8"/>
        <v>-50904.56</v>
      </c>
      <c r="F26" s="30">
        <f t="shared" si="8"/>
        <v>-26100.8</v>
      </c>
      <c r="G26" s="30">
        <f t="shared" si="8"/>
        <v>-66593.1</v>
      </c>
      <c r="H26" s="30">
        <f t="shared" si="8"/>
        <v>-22591.13</v>
      </c>
      <c r="I26" s="30">
        <f t="shared" si="8"/>
        <v>-42457.82</v>
      </c>
      <c r="J26" s="30">
        <f t="shared" si="8"/>
        <v>-7033.0599999999995</v>
      </c>
      <c r="K26" s="30">
        <f t="shared" si="7"/>
        <v>-348813.79000000004</v>
      </c>
      <c r="L26"/>
      <c r="M26"/>
      <c r="N26"/>
    </row>
    <row r="27" spans="1:14" s="23" customFormat="1" ht="16.5" customHeight="1">
      <c r="A27" s="29" t="s">
        <v>60</v>
      </c>
      <c r="B27" s="30">
        <f>-ROUND((B9)*$E$3,2)</f>
        <v>-31231.2</v>
      </c>
      <c r="C27" s="30">
        <f aca="true" t="shared" si="9" ref="C27:J27">-ROUND((C9)*$E$3,2)</f>
        <v>-23804</v>
      </c>
      <c r="D27" s="30">
        <f t="shared" si="9"/>
        <v>-33510.4</v>
      </c>
      <c r="E27" s="30">
        <f t="shared" si="9"/>
        <v>-17974</v>
      </c>
      <c r="F27" s="30">
        <f t="shared" si="9"/>
        <v>-26100.8</v>
      </c>
      <c r="G27" s="30">
        <f t="shared" si="9"/>
        <v>-16196.4</v>
      </c>
      <c r="H27" s="30">
        <f t="shared" si="9"/>
        <v>-14709.2</v>
      </c>
      <c r="I27" s="30">
        <f t="shared" si="9"/>
        <v>-30157.6</v>
      </c>
      <c r="J27" s="30">
        <f t="shared" si="9"/>
        <v>-3238.4</v>
      </c>
      <c r="K27" s="30">
        <f t="shared" si="7"/>
        <v>-196922</v>
      </c>
      <c r="L27" s="28"/>
      <c r="M27"/>
      <c r="N27"/>
    </row>
    <row r="28" spans="1:14" ht="16.5" customHeight="1">
      <c r="A28" s="25" t="s">
        <v>23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22</v>
      </c>
      <c r="B29" s="30">
        <v>-92.4</v>
      </c>
      <c r="C29" s="30">
        <v>-61.6</v>
      </c>
      <c r="D29" s="30">
        <v>-83.6</v>
      </c>
      <c r="E29" s="30">
        <v>-123.2</v>
      </c>
      <c r="F29" s="26">
        <v>0</v>
      </c>
      <c r="G29" s="30">
        <v>-30.8</v>
      </c>
      <c r="H29" s="30">
        <v>0</v>
      </c>
      <c r="I29" s="30">
        <v>0</v>
      </c>
      <c r="J29" s="30">
        <v>0</v>
      </c>
      <c r="K29" s="30">
        <f t="shared" si="7"/>
        <v>-391.6</v>
      </c>
      <c r="L29"/>
      <c r="M29"/>
      <c r="N29"/>
    </row>
    <row r="30" spans="1:14" ht="16.5" customHeight="1">
      <c r="A30" s="25" t="s">
        <v>21</v>
      </c>
      <c r="B30" s="30">
        <v>-33108.79</v>
      </c>
      <c r="C30" s="30">
        <v>-1736.6</v>
      </c>
      <c r="D30" s="30">
        <v>-9504.73</v>
      </c>
      <c r="E30" s="30">
        <v>-32807.36</v>
      </c>
      <c r="F30" s="26">
        <v>0</v>
      </c>
      <c r="G30" s="30">
        <v>-50365.9</v>
      </c>
      <c r="H30" s="30">
        <v>-7881.93</v>
      </c>
      <c r="I30" s="30">
        <v>-12300.22</v>
      </c>
      <c r="J30" s="30">
        <v>-3794.66</v>
      </c>
      <c r="K30" s="30">
        <f t="shared" si="7"/>
        <v>-151500.19</v>
      </c>
      <c r="L30"/>
      <c r="M30"/>
      <c r="N30"/>
    </row>
    <row r="31" spans="1:14" s="23" customFormat="1" ht="16.5" customHeight="1">
      <c r="A31" s="18" t="s">
        <v>20</v>
      </c>
      <c r="B31" s="27">
        <f aca="true" t="shared" si="10" ref="B31:J31">SUM(B32:B41)</f>
        <v>0</v>
      </c>
      <c r="C31" s="27">
        <f t="shared" si="10"/>
        <v>0</v>
      </c>
      <c r="D31" s="27">
        <f t="shared" si="10"/>
        <v>-18626.16</v>
      </c>
      <c r="E31" s="27">
        <f t="shared" si="10"/>
        <v>0</v>
      </c>
      <c r="F31" s="27">
        <f t="shared" si="10"/>
        <v>0</v>
      </c>
      <c r="G31" s="27">
        <f t="shared" si="10"/>
        <v>0</v>
      </c>
      <c r="H31" s="27">
        <f t="shared" si="10"/>
        <v>0</v>
      </c>
      <c r="I31" s="27">
        <f t="shared" si="10"/>
        <v>0</v>
      </c>
      <c r="J31" s="27">
        <f t="shared" si="10"/>
        <v>-5392.18</v>
      </c>
      <c r="K31" s="30">
        <f t="shared" si="7"/>
        <v>-24018.34</v>
      </c>
      <c r="L31"/>
      <c r="M31"/>
      <c r="N31"/>
    </row>
    <row r="32" spans="1:14" ht="16.5" customHeight="1">
      <c r="A32" s="25" t="s">
        <v>19</v>
      </c>
      <c r="B32" s="17">
        <v>0</v>
      </c>
      <c r="C32" s="17">
        <v>0</v>
      </c>
      <c r="D32" s="27">
        <v>-18626.16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-5392.18</v>
      </c>
      <c r="K32" s="30">
        <f t="shared" si="7"/>
        <v>-24018.34</v>
      </c>
      <c r="L32"/>
      <c r="M32"/>
      <c r="N32"/>
    </row>
    <row r="33" spans="1:14" ht="16.5" customHeight="1">
      <c r="A33" s="25" t="s">
        <v>18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4"/>
      <c r="M39"/>
      <c r="N39"/>
    </row>
    <row r="40" spans="1:14" s="23" customFormat="1" ht="16.5" customHeight="1">
      <c r="A40" s="25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4"/>
      <c r="M40"/>
      <c r="N40"/>
    </row>
    <row r="41" spans="1:14" s="23" customFormat="1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27">
        <f>IF(B17+B25+B46&lt;0,0,B17+B25+B46)</f>
        <v>560746.02</v>
      </c>
      <c r="C45" s="27">
        <f aca="true" t="shared" si="11" ref="C45:J45">IF(C17+C25+C46&lt;0,0,C17+C25+C46)</f>
        <v>648939.08</v>
      </c>
      <c r="D45" s="27">
        <f t="shared" si="11"/>
        <v>791053.1</v>
      </c>
      <c r="E45" s="27">
        <f t="shared" si="11"/>
        <v>499068.25999999995</v>
      </c>
      <c r="F45" s="27">
        <f t="shared" si="11"/>
        <v>552759.99</v>
      </c>
      <c r="G45" s="27">
        <f t="shared" si="11"/>
        <v>669143.61</v>
      </c>
      <c r="H45" s="27">
        <f t="shared" si="11"/>
        <v>554743.5199999999</v>
      </c>
      <c r="I45" s="27">
        <f t="shared" si="11"/>
        <v>723956.23</v>
      </c>
      <c r="J45" s="27">
        <f t="shared" si="11"/>
        <v>188262.05000000005</v>
      </c>
      <c r="K45" s="20">
        <f>SUM(B45:J45)</f>
        <v>5188671.86</v>
      </c>
      <c r="L45" s="55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27">
        <f>IF(B17+B25+B46&gt;0,0,B17+B25+B46)</f>
        <v>0</v>
      </c>
      <c r="C47" s="27">
        <f aca="true" t="shared" si="12" ref="C47:J47">IF(C17+C25+C46&gt;0,0,C17+C25+C46)</f>
        <v>0</v>
      </c>
      <c r="D47" s="27">
        <f t="shared" si="12"/>
        <v>0</v>
      </c>
      <c r="E47" s="27">
        <f t="shared" si="12"/>
        <v>0</v>
      </c>
      <c r="F47" s="27">
        <f t="shared" si="12"/>
        <v>0</v>
      </c>
      <c r="G47" s="27">
        <f t="shared" si="12"/>
        <v>0</v>
      </c>
      <c r="H47" s="27">
        <f t="shared" si="12"/>
        <v>0</v>
      </c>
      <c r="I47" s="27">
        <f t="shared" si="12"/>
        <v>0</v>
      </c>
      <c r="J47" s="27">
        <f t="shared" si="12"/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3" ref="B51:J51">SUM(B52:B63)</f>
        <v>560746.02</v>
      </c>
      <c r="C51" s="10">
        <f t="shared" si="13"/>
        <v>648939.07</v>
      </c>
      <c r="D51" s="10">
        <f t="shared" si="13"/>
        <v>791053.09</v>
      </c>
      <c r="E51" s="10">
        <f t="shared" si="13"/>
        <v>499068.25</v>
      </c>
      <c r="F51" s="10">
        <f t="shared" si="13"/>
        <v>552759.99</v>
      </c>
      <c r="G51" s="10">
        <f t="shared" si="13"/>
        <v>669143.61</v>
      </c>
      <c r="H51" s="10">
        <f t="shared" si="13"/>
        <v>554743.52</v>
      </c>
      <c r="I51" s="10">
        <f>SUM(I52:I64)</f>
        <v>723956.2300000001</v>
      </c>
      <c r="J51" s="10">
        <f t="shared" si="13"/>
        <v>188262.06</v>
      </c>
      <c r="K51" s="5">
        <f>SUM(K52:K64)</f>
        <v>5188671.84</v>
      </c>
      <c r="L51" s="9"/>
    </row>
    <row r="52" spans="1:11" ht="16.5" customHeight="1">
      <c r="A52" s="7" t="s">
        <v>61</v>
      </c>
      <c r="B52" s="8">
        <v>489475.2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4" ref="K52:K63">SUM(B52:J52)</f>
        <v>489475.2</v>
      </c>
    </row>
    <row r="53" spans="1:11" ht="16.5" customHeight="1">
      <c r="A53" s="7" t="s">
        <v>62</v>
      </c>
      <c r="B53" s="8">
        <v>71270.82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4"/>
        <v>71270.82</v>
      </c>
    </row>
    <row r="54" spans="1:11" ht="16.5" customHeight="1">
      <c r="A54" s="7" t="s">
        <v>4</v>
      </c>
      <c r="B54" s="6">
        <v>0</v>
      </c>
      <c r="C54" s="8">
        <v>648939.07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4"/>
        <v>648939.07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791053.09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791053.09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499068.25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499068.25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552759.99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552759.99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669143.61</v>
      </c>
      <c r="H58" s="6">
        <v>0</v>
      </c>
      <c r="I58" s="6">
        <v>0</v>
      </c>
      <c r="J58" s="6">
        <v>0</v>
      </c>
      <c r="K58" s="5">
        <f t="shared" si="14"/>
        <v>669143.61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554743.52</v>
      </c>
      <c r="I59" s="6">
        <v>0</v>
      </c>
      <c r="J59" s="6">
        <v>0</v>
      </c>
      <c r="K59" s="5">
        <f t="shared" si="14"/>
        <v>554743.52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260262.26</v>
      </c>
      <c r="J61" s="6">
        <v>0</v>
      </c>
      <c r="K61" s="5">
        <f t="shared" si="14"/>
        <v>260262.26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463621.57</v>
      </c>
      <c r="J62" s="6">
        <v>0</v>
      </c>
      <c r="K62" s="5">
        <f t="shared" si="14"/>
        <v>463621.57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188262.06</v>
      </c>
      <c r="K63" s="5">
        <f t="shared" si="14"/>
        <v>188262.06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61">
        <v>72.4</v>
      </c>
      <c r="J64" s="3">
        <v>0</v>
      </c>
      <c r="K64" s="2">
        <f>SUM(B64:J64)</f>
        <v>72.4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2020-04-25T00:05:22Z</dcterms:modified>
  <cp:category/>
  <cp:version/>
  <cp:contentType/>
  <cp:contentStatus/>
</cp:coreProperties>
</file>