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<sst xmlns="http://schemas.openxmlformats.org/spreadsheetml/2006/main" count="72" uniqueCount="71">
  <si>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</si>
  <si>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</si>
  <si>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</si>
  <si>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</si>
  <si>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</si>
  <si>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</si>
  <si>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</si>
  <si>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</si>
  <si>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</si>
  <si>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</si>
  <si>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</si>
  <si>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</si>
  <si>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</si>
  <si>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</si>
  <si>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</si>
  <si>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</si>
  <si>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</si>
  <si>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</si>
  <si>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</si>
  <si>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</si>
  <si>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</si>
  <si>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</si>
  <si>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</si>
  <si>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</si>
  <si>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</si>
  <si>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</si>
  <si>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</si>
  <si>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</si>
  <si>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</si>
  <si>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</si>
  <si>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</si>
  <si>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</si>
  <si>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</si>
  <si>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</si>
  <si>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</si>
  <si>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</si>
  <si>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</si>
  <si>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</si>
  <si>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</si>
  <si>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</si>
  <si>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</si>
  <si>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</si>
  <si>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</si>
  <si>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</si>
  <si>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</si>
  <si>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</si>
  <si>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</si>
  <si>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</si>
  <si>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</si>
  <si>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</si>
  <si>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</si>
  <si>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</si>
  <si>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</si>
  <si>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</si>
  <si>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</si>
  <si>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</si>
  <si>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</si>
  <si>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</si>
  <si>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</si>
  <si>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</si>
  <si>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</si>
  <si>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</si>
  <si>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</si>
  <si>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</si>
  <si>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</si>
  <si>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</si>
  <si>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</si>
  <si>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</si>
  <si>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</si>
  <si>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</si>
  <si>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03/04/20 - VENCIMENTO 13/04/20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</si>
</sst>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70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53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52</v>
      </c>
      <c r="B4" s="59" t="s">
        <v>51</v>
      </c>
      <c r="C4" s="60"/>
      <c r="D4" s="60"/>
      <c r="E4" s="60"/>
      <c r="F4" s="60"/>
      <c r="G4" s="60"/>
      <c r="H4" s="60"/>
      <c r="I4" s="60"/>
      <c r="J4" s="60"/>
      <c r="K4" s="58" t="s">
        <v>50</v>
      </c>
    </row>
    <row r="5" spans="1:11" ht="43.5" customHeight="1">
      <c r="A5" s="58"/>
      <c r="B5" s="49" t="s">
        <v>63</v>
      </c>
      <c r="C5" s="49" t="s">
        <v>49</v>
      </c>
      <c r="D5" s="50" t="s">
        <v>64</v>
      </c>
      <c r="E5" s="50" t="s">
        <v>65</v>
      </c>
      <c r="F5" s="50" t="s">
        <v>66</v>
      </c>
      <c r="G5" s="49" t="s">
        <v>67</v>
      </c>
      <c r="H5" s="50" t="s">
        <v>64</v>
      </c>
      <c r="I5" s="49" t="s">
        <v>48</v>
      </c>
      <c r="J5" s="49" t="s">
        <v>68</v>
      </c>
      <c r="K5" s="58"/>
    </row>
    <row r="6" spans="1:11" ht="18.75" customHeight="1">
      <c r="A6" s="58"/>
      <c r="B6" s="48" t="s">
        <v>47</v>
      </c>
      <c r="C6" s="48" t="s">
        <v>46</v>
      </c>
      <c r="D6" s="48" t="s">
        <v>45</v>
      </c>
      <c r="E6" s="48" t="s">
        <v>44</v>
      </c>
      <c r="F6" s="48" t="s">
        <v>43</v>
      </c>
      <c r="G6" s="48" t="s">
        <v>42</v>
      </c>
      <c r="H6" s="48" t="s">
        <v>41</v>
      </c>
      <c r="I6" s="48" t="s">
        <v>40</v>
      </c>
      <c r="J6" s="48" t="s">
        <v>39</v>
      </c>
      <c r="K6" s="58"/>
    </row>
    <row r="7" spans="1:14" ht="16.5" customHeight="1">
      <c r="A7" s="13" t="s">
        <v>38</v>
      </c>
      <c r="B7" s="47">
        <f aca="true" t="shared" si="0" ref="B7:K7">B8+B11</f>
        <v>108318</v>
      </c>
      <c r="C7" s="47">
        <f t="shared" si="0"/>
        <v>78135</v>
      </c>
      <c r="D7" s="47">
        <f t="shared" si="0"/>
        <v>122453</v>
      </c>
      <c r="E7" s="47">
        <f t="shared" si="0"/>
        <v>64419</v>
      </c>
      <c r="F7" s="47">
        <f t="shared" si="0"/>
        <v>78186</v>
      </c>
      <c r="G7" s="47">
        <f t="shared" si="0"/>
        <v>94618</v>
      </c>
      <c r="H7" s="47">
        <f t="shared" si="0"/>
        <v>99669</v>
      </c>
      <c r="I7" s="47">
        <f t="shared" si="0"/>
        <v>134858</v>
      </c>
      <c r="J7" s="47">
        <f t="shared" si="0"/>
        <v>29039</v>
      </c>
      <c r="K7" s="47">
        <f t="shared" si="0"/>
        <v>809695</v>
      </c>
      <c r="L7" s="46"/>
      <c r="M7"/>
      <c r="N7"/>
    </row>
    <row r="8" spans="1:14" ht="16.5" customHeight="1">
      <c r="A8" s="44" t="s">
        <v>37</v>
      </c>
      <c r="B8" s="45">
        <f aca="true" t="shared" si="1" ref="B8:J8">+B9+B10</f>
        <v>6282</v>
      </c>
      <c r="C8" s="45">
        <f t="shared" si="1"/>
        <v>4394</v>
      </c>
      <c r="D8" s="45">
        <f t="shared" si="1"/>
        <v>6098</v>
      </c>
      <c r="E8" s="45">
        <f t="shared" si="1"/>
        <v>3455</v>
      </c>
      <c r="F8" s="45">
        <f t="shared" si="1"/>
        <v>5071</v>
      </c>
      <c r="G8" s="45">
        <f t="shared" si="1"/>
        <v>3321</v>
      </c>
      <c r="H8" s="45">
        <f t="shared" si="1"/>
        <v>3067</v>
      </c>
      <c r="I8" s="45">
        <f t="shared" si="1"/>
        <v>6095</v>
      </c>
      <c r="J8" s="45">
        <f t="shared" si="1"/>
        <v>693</v>
      </c>
      <c r="K8" s="38">
        <f>SUM(B8:J8)</f>
        <v>38476</v>
      </c>
      <c r="L8"/>
      <c r="M8"/>
      <c r="N8"/>
    </row>
    <row r="9" spans="1:14" ht="16.5" customHeight="1">
      <c r="A9" s="22" t="s">
        <v>36</v>
      </c>
      <c r="B9" s="45">
        <v>6278</v>
      </c>
      <c r="C9" s="45">
        <v>4394</v>
      </c>
      <c r="D9" s="45">
        <v>6098</v>
      </c>
      <c r="E9" s="45">
        <v>3448</v>
      </c>
      <c r="F9" s="45">
        <v>5069</v>
      </c>
      <c r="G9" s="45">
        <v>3320</v>
      </c>
      <c r="H9" s="45">
        <v>3067</v>
      </c>
      <c r="I9" s="45">
        <v>6091</v>
      </c>
      <c r="J9" s="45">
        <v>693</v>
      </c>
      <c r="K9" s="38">
        <f>SUM(B9:J9)</f>
        <v>38458</v>
      </c>
      <c r="L9"/>
      <c r="M9"/>
      <c r="N9"/>
    </row>
    <row r="10" spans="1:14" ht="16.5" customHeight="1">
      <c r="A10" s="22" t="s">
        <v>35</v>
      </c>
      <c r="B10" s="45">
        <v>4</v>
      </c>
      <c r="C10" s="45">
        <v>0</v>
      </c>
      <c r="D10" s="45">
        <v>0</v>
      </c>
      <c r="E10" s="45">
        <v>7</v>
      </c>
      <c r="F10" s="45">
        <v>2</v>
      </c>
      <c r="G10" s="45">
        <v>1</v>
      </c>
      <c r="H10" s="45">
        <v>0</v>
      </c>
      <c r="I10" s="45">
        <v>4</v>
      </c>
      <c r="J10" s="45">
        <v>0</v>
      </c>
      <c r="K10" s="38">
        <f>SUM(B10:J10)</f>
        <v>18</v>
      </c>
      <c r="L10"/>
      <c r="M10"/>
      <c r="N10"/>
    </row>
    <row r="11" spans="1:14" ht="16.5" customHeight="1">
      <c r="A11" s="44" t="s">
        <v>34</v>
      </c>
      <c r="B11" s="43">
        <v>102036</v>
      </c>
      <c r="C11" s="43">
        <v>73741</v>
      </c>
      <c r="D11" s="43">
        <v>116355</v>
      </c>
      <c r="E11" s="43">
        <v>60964</v>
      </c>
      <c r="F11" s="43">
        <v>73115</v>
      </c>
      <c r="G11" s="43">
        <v>91297</v>
      </c>
      <c r="H11" s="43">
        <v>96602</v>
      </c>
      <c r="I11" s="43">
        <v>128763</v>
      </c>
      <c r="J11" s="43">
        <v>28346</v>
      </c>
      <c r="K11" s="38">
        <f>SUM(B11:J11)</f>
        <v>771219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33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32</v>
      </c>
      <c r="B15" s="39">
        <v>1.376120747447505</v>
      </c>
      <c r="C15" s="39">
        <v>1.676847949470697</v>
      </c>
      <c r="D15" s="39">
        <v>1.338861086204871</v>
      </c>
      <c r="E15" s="39">
        <v>1.866831511801375</v>
      </c>
      <c r="F15" s="39">
        <v>1.619227635869625</v>
      </c>
      <c r="G15" s="39">
        <v>1.258414796469084</v>
      </c>
      <c r="H15" s="39">
        <v>1.527407156460378</v>
      </c>
      <c r="I15" s="39">
        <v>1.545066698674544</v>
      </c>
      <c r="J15" s="39">
        <v>1.701480970721242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31</v>
      </c>
      <c r="B17" s="36">
        <f aca="true" t="shared" si="2" ref="B17:J17">B18+B19+B20+B21+B22</f>
        <v>546056.4</v>
      </c>
      <c r="C17" s="36">
        <f t="shared" si="2"/>
        <v>517619.26000000007</v>
      </c>
      <c r="D17" s="36">
        <f t="shared" si="2"/>
        <v>703009.03</v>
      </c>
      <c r="E17" s="36">
        <f t="shared" si="2"/>
        <v>460443.58</v>
      </c>
      <c r="F17" s="36">
        <f t="shared" si="2"/>
        <v>506460.64999999997</v>
      </c>
      <c r="G17" s="36">
        <f t="shared" si="2"/>
        <v>474663.73</v>
      </c>
      <c r="H17" s="36">
        <f t="shared" si="2"/>
        <v>489162.73</v>
      </c>
      <c r="I17" s="36">
        <f t="shared" si="2"/>
        <v>703621.2999999999</v>
      </c>
      <c r="J17" s="36">
        <f t="shared" si="2"/>
        <v>185180.59999999998</v>
      </c>
      <c r="K17" s="36">
        <f aca="true" t="shared" si="3" ref="K17:K22">SUM(B17:J17)</f>
        <v>4586217.279999999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368367.85</v>
      </c>
      <c r="C18" s="30">
        <f t="shared" si="4"/>
        <v>291685.77</v>
      </c>
      <c r="D18" s="30">
        <f t="shared" si="4"/>
        <v>506379.89</v>
      </c>
      <c r="E18" s="30">
        <f t="shared" si="4"/>
        <v>231921.28</v>
      </c>
      <c r="F18" s="30">
        <f t="shared" si="4"/>
        <v>297677.56</v>
      </c>
      <c r="G18" s="30">
        <f t="shared" si="4"/>
        <v>364231.99</v>
      </c>
      <c r="H18" s="30">
        <f t="shared" si="4"/>
        <v>305844.29</v>
      </c>
      <c r="I18" s="30">
        <f t="shared" si="4"/>
        <v>417736.14</v>
      </c>
      <c r="J18" s="30">
        <f t="shared" si="4"/>
        <v>101912.37</v>
      </c>
      <c r="K18" s="30">
        <f t="shared" si="3"/>
        <v>2885757.14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138550.79</v>
      </c>
      <c r="C19" s="30">
        <f t="shared" si="5"/>
        <v>197426.92</v>
      </c>
      <c r="D19" s="30">
        <f t="shared" si="5"/>
        <v>171592.44</v>
      </c>
      <c r="E19" s="30">
        <f t="shared" si="5"/>
        <v>201036.67</v>
      </c>
      <c r="F19" s="30">
        <f t="shared" si="5"/>
        <v>184330.17</v>
      </c>
      <c r="G19" s="30">
        <f t="shared" si="5"/>
        <v>94122.94</v>
      </c>
      <c r="H19" s="30">
        <f t="shared" si="5"/>
        <v>161304.47</v>
      </c>
      <c r="I19" s="30">
        <f t="shared" si="5"/>
        <v>227694.06</v>
      </c>
      <c r="J19" s="30">
        <f t="shared" si="5"/>
        <v>71489.59</v>
      </c>
      <c r="K19" s="30">
        <f t="shared" si="3"/>
        <v>1447548.0500000003</v>
      </c>
      <c r="L19"/>
      <c r="M19"/>
      <c r="N19"/>
    </row>
    <row r="20" spans="1:14" ht="16.5" customHeight="1">
      <c r="A20" s="18" t="s">
        <v>28</v>
      </c>
      <c r="B20" s="30">
        <v>37769.77</v>
      </c>
      <c r="C20" s="30">
        <v>28506.57</v>
      </c>
      <c r="D20" s="30">
        <v>25036.7</v>
      </c>
      <c r="E20" s="30">
        <v>26117.64</v>
      </c>
      <c r="F20" s="30">
        <v>23084.93</v>
      </c>
      <c r="G20" s="30">
        <v>16308.8</v>
      </c>
      <c r="H20" s="30">
        <v>22013.97</v>
      </c>
      <c r="I20" s="30">
        <v>58191.1</v>
      </c>
      <c r="J20" s="30">
        <v>11778.64</v>
      </c>
      <c r="K20" s="30">
        <f t="shared" si="3"/>
        <v>248808.12</v>
      </c>
      <c r="L20"/>
      <c r="M20"/>
      <c r="N20"/>
    </row>
    <row r="21" spans="1:14" ht="16.5" customHeight="1">
      <c r="A21" s="18" t="s">
        <v>27</v>
      </c>
      <c r="B21" s="30">
        <v>1367.99</v>
      </c>
      <c r="C21" s="34">
        <v>0</v>
      </c>
      <c r="D21" s="34">
        <v>0</v>
      </c>
      <c r="E21" s="30">
        <v>1367.99</v>
      </c>
      <c r="F21" s="30">
        <v>1367.99</v>
      </c>
      <c r="G21" s="34">
        <v>0</v>
      </c>
      <c r="H21" s="34">
        <v>0</v>
      </c>
      <c r="I21" s="34">
        <v>0</v>
      </c>
      <c r="J21" s="34">
        <v>0</v>
      </c>
      <c r="K21" s="17">
        <f t="shared" si="3"/>
        <v>4103.97</v>
      </c>
      <c r="L21"/>
      <c r="M21"/>
      <c r="N21"/>
    </row>
    <row r="22" spans="1:14" ht="16.5" customHeight="1">
      <c r="A22" s="18" t="s">
        <v>26</v>
      </c>
      <c r="B22" s="34">
        <v>0</v>
      </c>
      <c r="C22" s="34">
        <v>0</v>
      </c>
      <c r="D22" s="30">
        <v>0</v>
      </c>
      <c r="E22" s="30">
        <v>0</v>
      </c>
      <c r="F22" s="34">
        <v>0</v>
      </c>
      <c r="G22" s="30">
        <v>0</v>
      </c>
      <c r="H22" s="30">
        <v>0</v>
      </c>
      <c r="I22" s="34">
        <v>0</v>
      </c>
      <c r="J22" s="30">
        <v>0</v>
      </c>
      <c r="K22" s="30">
        <f t="shared" si="3"/>
        <v>0</v>
      </c>
      <c r="L22"/>
      <c r="M22"/>
      <c r="N22"/>
    </row>
    <row r="23" spans="1:11" ht="12" customHeight="1">
      <c r="A23" s="33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 ht="12" customHeight="1">
      <c r="A24" s="18"/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1:14" ht="16.5" customHeight="1">
      <c r="A25" s="16" t="s">
        <v>25</v>
      </c>
      <c r="B25" s="30">
        <f aca="true" t="shared" si="6" ref="B25:J25">+B26+B31+B43</f>
        <v>-83773.42</v>
      </c>
      <c r="C25" s="30">
        <f t="shared" si="6"/>
        <v>-20991.31</v>
      </c>
      <c r="D25" s="30">
        <f t="shared" si="6"/>
        <v>-60680.09</v>
      </c>
      <c r="E25" s="30">
        <f t="shared" si="6"/>
        <v>-482096.44</v>
      </c>
      <c r="F25" s="30">
        <f t="shared" si="6"/>
        <v>-22303.6</v>
      </c>
      <c r="G25" s="30">
        <f t="shared" si="6"/>
        <v>-596385.04</v>
      </c>
      <c r="H25" s="30">
        <f t="shared" si="6"/>
        <v>-25814.39</v>
      </c>
      <c r="I25" s="30">
        <f t="shared" si="6"/>
        <v>-46025.869999999995</v>
      </c>
      <c r="J25" s="30">
        <f t="shared" si="6"/>
        <v>-14372.51</v>
      </c>
      <c r="K25" s="30">
        <f aca="true" t="shared" si="7" ref="K25:K33">SUM(B25:J25)</f>
        <v>-1352442.6699999997</v>
      </c>
      <c r="L25"/>
      <c r="M25"/>
      <c r="N25"/>
    </row>
    <row r="26" spans="1:14" ht="16.5" customHeight="1">
      <c r="A26" s="18" t="s">
        <v>24</v>
      </c>
      <c r="B26" s="30">
        <f aca="true" t="shared" si="8" ref="B26:J26">B27+B28+B29+B30</f>
        <v>-83773.42</v>
      </c>
      <c r="C26" s="30">
        <f t="shared" si="8"/>
        <v>-20991.31</v>
      </c>
      <c r="D26" s="30">
        <f t="shared" si="8"/>
        <v>-42053.93</v>
      </c>
      <c r="E26" s="30">
        <f t="shared" si="8"/>
        <v>-62096.44</v>
      </c>
      <c r="F26" s="30">
        <f t="shared" si="8"/>
        <v>-22303.6</v>
      </c>
      <c r="G26" s="30">
        <f t="shared" si="8"/>
        <v>-76385.04000000001</v>
      </c>
      <c r="H26" s="30">
        <f t="shared" si="8"/>
        <v>-25814.39</v>
      </c>
      <c r="I26" s="30">
        <f t="shared" si="8"/>
        <v>-46025.869999999995</v>
      </c>
      <c r="J26" s="30">
        <f t="shared" si="8"/>
        <v>-8980.33</v>
      </c>
      <c r="K26" s="30">
        <f t="shared" si="7"/>
        <v>-388424.33</v>
      </c>
      <c r="L26"/>
      <c r="M26"/>
      <c r="N26"/>
    </row>
    <row r="27" spans="1:14" s="23" customFormat="1" ht="16.5" customHeight="1">
      <c r="A27" s="29" t="s">
        <v>60</v>
      </c>
      <c r="B27" s="30">
        <f>-ROUND((B9)*$E$3,2)</f>
        <v>-27623.2</v>
      </c>
      <c r="C27" s="30">
        <f aca="true" t="shared" si="9" ref="C27:J27">-ROUND((C9)*$E$3,2)</f>
        <v>-19333.6</v>
      </c>
      <c r="D27" s="30">
        <f t="shared" si="9"/>
        <v>-26831.2</v>
      </c>
      <c r="E27" s="30">
        <f t="shared" si="9"/>
        <v>-15171.2</v>
      </c>
      <c r="F27" s="30">
        <f t="shared" si="9"/>
        <v>-22303.6</v>
      </c>
      <c r="G27" s="30">
        <f t="shared" si="9"/>
        <v>-14608</v>
      </c>
      <c r="H27" s="30">
        <f t="shared" si="9"/>
        <v>-13494.8</v>
      </c>
      <c r="I27" s="30">
        <f t="shared" si="9"/>
        <v>-26800.4</v>
      </c>
      <c r="J27" s="30">
        <f t="shared" si="9"/>
        <v>-3049.2</v>
      </c>
      <c r="K27" s="30">
        <f t="shared" si="7"/>
        <v>-169215.19999999998</v>
      </c>
      <c r="L27" s="28"/>
      <c r="M27"/>
      <c r="N27"/>
    </row>
    <row r="28" spans="1:14" ht="16.5" customHeight="1">
      <c r="A28" s="25" t="s">
        <v>23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30">
        <f t="shared" si="7"/>
        <v>0</v>
      </c>
      <c r="L28"/>
      <c r="M28"/>
      <c r="N28"/>
    </row>
    <row r="29" spans="1:14" ht="16.5" customHeight="1">
      <c r="A29" s="25" t="s">
        <v>22</v>
      </c>
      <c r="B29" s="30">
        <v>-277.2</v>
      </c>
      <c r="C29" s="30">
        <v>-92.4</v>
      </c>
      <c r="D29" s="30">
        <v>-176</v>
      </c>
      <c r="E29" s="30">
        <v>-61.6</v>
      </c>
      <c r="F29" s="26">
        <v>0</v>
      </c>
      <c r="G29" s="30">
        <v>0</v>
      </c>
      <c r="H29" s="30">
        <v>-8.27</v>
      </c>
      <c r="I29" s="30">
        <v>-12.92</v>
      </c>
      <c r="J29" s="30">
        <v>-3.98</v>
      </c>
      <c r="K29" s="30">
        <f t="shared" si="7"/>
        <v>-632.37</v>
      </c>
      <c r="L29"/>
      <c r="M29"/>
      <c r="N29"/>
    </row>
    <row r="30" spans="1:14" ht="16.5" customHeight="1">
      <c r="A30" s="25" t="s">
        <v>21</v>
      </c>
      <c r="B30" s="30">
        <v>-55873.02</v>
      </c>
      <c r="C30" s="30">
        <v>-1565.31</v>
      </c>
      <c r="D30" s="30">
        <v>-15046.73</v>
      </c>
      <c r="E30" s="30">
        <v>-46863.64</v>
      </c>
      <c r="F30" s="26">
        <v>0</v>
      </c>
      <c r="G30" s="30">
        <v>-61777.04</v>
      </c>
      <c r="H30" s="30">
        <v>-12311.32</v>
      </c>
      <c r="I30" s="30">
        <v>-19212.55</v>
      </c>
      <c r="J30" s="30">
        <v>-5927.15</v>
      </c>
      <c r="K30" s="30">
        <f t="shared" si="7"/>
        <v>-218576.75999999998</v>
      </c>
      <c r="L30"/>
      <c r="M30"/>
      <c r="N30"/>
    </row>
    <row r="31" spans="1:14" s="23" customFormat="1" ht="16.5" customHeight="1">
      <c r="A31" s="18" t="s">
        <v>20</v>
      </c>
      <c r="B31" s="27">
        <f aca="true" t="shared" si="10" ref="B31:J31">SUM(B32:B41)</f>
        <v>0</v>
      </c>
      <c r="C31" s="27">
        <f t="shared" si="10"/>
        <v>0</v>
      </c>
      <c r="D31" s="27">
        <f t="shared" si="10"/>
        <v>-18626.16</v>
      </c>
      <c r="E31" s="27">
        <f t="shared" si="10"/>
        <v>-420000</v>
      </c>
      <c r="F31" s="27">
        <f t="shared" si="10"/>
        <v>0</v>
      </c>
      <c r="G31" s="27">
        <f t="shared" si="10"/>
        <v>-520000</v>
      </c>
      <c r="H31" s="27">
        <f t="shared" si="10"/>
        <v>0</v>
      </c>
      <c r="I31" s="27">
        <f t="shared" si="10"/>
        <v>0</v>
      </c>
      <c r="J31" s="27">
        <f t="shared" si="10"/>
        <v>-5392.18</v>
      </c>
      <c r="K31" s="30">
        <f t="shared" si="7"/>
        <v>-964018.34</v>
      </c>
      <c r="L31"/>
      <c r="M31"/>
      <c r="N31"/>
    </row>
    <row r="32" spans="1:14" ht="16.5" customHeight="1">
      <c r="A32" s="25" t="s">
        <v>19</v>
      </c>
      <c r="B32" s="17">
        <v>0</v>
      </c>
      <c r="C32" s="17">
        <v>0</v>
      </c>
      <c r="D32" s="27">
        <v>-18626.16</v>
      </c>
      <c r="E32" s="26">
        <v>0</v>
      </c>
      <c r="F32" s="26">
        <v>0</v>
      </c>
      <c r="G32" s="17">
        <v>0</v>
      </c>
      <c r="H32" s="26">
        <v>0</v>
      </c>
      <c r="I32" s="17">
        <v>0</v>
      </c>
      <c r="J32" s="27">
        <v>-5392.18</v>
      </c>
      <c r="K32" s="30">
        <f t="shared" si="7"/>
        <v>-24018.34</v>
      </c>
      <c r="L32"/>
      <c r="M32"/>
      <c r="N32"/>
    </row>
    <row r="33" spans="1:14" ht="16.5" customHeight="1">
      <c r="A33" s="25" t="s">
        <v>18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17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/>
      <c r="M34"/>
      <c r="N34"/>
    </row>
    <row r="35" spans="1:14" ht="16.5" customHeight="1">
      <c r="A35" s="25" t="s">
        <v>16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/>
      <c r="M35"/>
      <c r="N35"/>
    </row>
    <row r="36" spans="1:14" ht="16.5" customHeight="1">
      <c r="A36" s="25" t="s">
        <v>15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14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2" s="23" customFormat="1" ht="16.5" customHeight="1">
      <c r="A38" s="25" t="s">
        <v>13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4"/>
    </row>
    <row r="39" spans="1:14" s="23" customFormat="1" ht="16.5" customHeight="1">
      <c r="A39" s="25" t="s">
        <v>12</v>
      </c>
      <c r="B39" s="17">
        <v>0</v>
      </c>
      <c r="C39" s="17">
        <v>0</v>
      </c>
      <c r="D39" s="27">
        <v>0</v>
      </c>
      <c r="E39" s="27">
        <v>460000</v>
      </c>
      <c r="F39" s="17">
        <v>0</v>
      </c>
      <c r="G39" s="27">
        <v>500000</v>
      </c>
      <c r="H39" s="27">
        <v>0</v>
      </c>
      <c r="I39" s="17">
        <v>0</v>
      </c>
      <c r="J39" s="17">
        <v>0</v>
      </c>
      <c r="K39" s="27">
        <f>SUM(B39:J39)</f>
        <v>960000</v>
      </c>
      <c r="L39" s="24"/>
      <c r="M39"/>
      <c r="N39"/>
    </row>
    <row r="40" spans="1:14" s="23" customFormat="1" ht="16.5" customHeight="1">
      <c r="A40" s="25" t="s">
        <v>11</v>
      </c>
      <c r="B40" s="17">
        <v>0</v>
      </c>
      <c r="C40" s="17">
        <v>0</v>
      </c>
      <c r="D40" s="27">
        <v>0</v>
      </c>
      <c r="E40" s="27">
        <v>-880000</v>
      </c>
      <c r="F40" s="17">
        <v>0</v>
      </c>
      <c r="G40" s="27">
        <v>-1020000</v>
      </c>
      <c r="H40" s="27">
        <v>0</v>
      </c>
      <c r="I40" s="17">
        <v>0</v>
      </c>
      <c r="J40" s="17">
        <v>0</v>
      </c>
      <c r="K40" s="27">
        <f>SUM(B40:J40)</f>
        <v>-1900000</v>
      </c>
      <c r="L40" s="24"/>
      <c r="M40"/>
      <c r="N40"/>
    </row>
    <row r="41" spans="1:14" s="23" customFormat="1" ht="16.5" customHeight="1">
      <c r="A41" s="25" t="s">
        <v>10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2" ht="12" customHeight="1">
      <c r="A42" s="22"/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21"/>
    </row>
    <row r="43" spans="1:14" ht="16.5" customHeight="1">
      <c r="A43" s="18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1"/>
      <c r="M43"/>
      <c r="N43"/>
    </row>
    <row r="44" spans="1:12" ht="12" customHeight="1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20"/>
      <c r="L44" s="9"/>
    </row>
    <row r="45" spans="1:12" ht="16.5" customHeight="1">
      <c r="A45" s="16" t="s">
        <v>8</v>
      </c>
      <c r="B45" s="27">
        <f>IF(B17+B25+B46&lt;0,0,B17+B25+B46)</f>
        <v>462282.98000000004</v>
      </c>
      <c r="C45" s="27">
        <f aca="true" t="shared" si="11" ref="C45:J45">IF(C17+C25+C46&lt;0,0,C17+C25+C46)</f>
        <v>496627.95000000007</v>
      </c>
      <c r="D45" s="27">
        <f t="shared" si="11"/>
        <v>594165.3899999999</v>
      </c>
      <c r="E45" s="27">
        <f t="shared" si="11"/>
        <v>0</v>
      </c>
      <c r="F45" s="27">
        <f t="shared" si="11"/>
        <v>484157.05</v>
      </c>
      <c r="G45" s="27">
        <f t="shared" si="11"/>
        <v>0</v>
      </c>
      <c r="H45" s="27">
        <f t="shared" si="11"/>
        <v>463348.33999999997</v>
      </c>
      <c r="I45" s="27">
        <f t="shared" si="11"/>
        <v>657595.4299999999</v>
      </c>
      <c r="J45" s="27">
        <f t="shared" si="11"/>
        <v>170808.08999999997</v>
      </c>
      <c r="K45" s="20">
        <f>SUM(B45:J45)</f>
        <v>3328985.2299999995</v>
      </c>
      <c r="L45" s="55"/>
    </row>
    <row r="46" spans="1:13" ht="16.5" customHeight="1">
      <c r="A46" s="18" t="s">
        <v>7</v>
      </c>
      <c r="B46" s="17">
        <v>0</v>
      </c>
      <c r="C46" s="17">
        <v>0</v>
      </c>
      <c r="D46" s="17">
        <v>-48163.55000000016</v>
      </c>
      <c r="E46" s="17">
        <v>-75222.06</v>
      </c>
      <c r="F46" s="17">
        <v>0</v>
      </c>
      <c r="G46" s="17">
        <v>-134055.62</v>
      </c>
      <c r="H46" s="17">
        <v>0</v>
      </c>
      <c r="I46" s="17">
        <v>0</v>
      </c>
      <c r="J46" s="17">
        <v>0</v>
      </c>
      <c r="K46" s="20">
        <f>SUM(B46:J46)</f>
        <v>-257441.23000000016</v>
      </c>
      <c r="M46" s="19"/>
    </row>
    <row r="47" spans="1:14" ht="16.5" customHeight="1">
      <c r="A47" s="18" t="s">
        <v>6</v>
      </c>
      <c r="B47" s="27">
        <f>IF(B17+B25+B46&gt;0,0,B17+B25+B46)</f>
        <v>0</v>
      </c>
      <c r="C47" s="27">
        <f aca="true" t="shared" si="12" ref="C47:J47">IF(C17+C25+C46&gt;0,0,C17+C25+C46)</f>
        <v>0</v>
      </c>
      <c r="D47" s="27">
        <f t="shared" si="12"/>
        <v>0</v>
      </c>
      <c r="E47" s="27">
        <f t="shared" si="12"/>
        <v>-96874.91999999998</v>
      </c>
      <c r="F47" s="27">
        <f t="shared" si="12"/>
        <v>0</v>
      </c>
      <c r="G47" s="27">
        <f t="shared" si="12"/>
        <v>-255776.93000000005</v>
      </c>
      <c r="H47" s="27">
        <f t="shared" si="12"/>
        <v>0</v>
      </c>
      <c r="I47" s="27">
        <f t="shared" si="12"/>
        <v>0</v>
      </c>
      <c r="J47" s="27">
        <f t="shared" si="12"/>
        <v>0</v>
      </c>
      <c r="K47" s="17">
        <f>SUM(B47:J47)</f>
        <v>-352651.85000000003</v>
      </c>
      <c r="L47"/>
      <c r="M47"/>
      <c r="N47"/>
    </row>
    <row r="48" spans="1:11" ht="12" customHeight="1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2" ht="16.5" customHeight="1">
      <c r="A51" s="11" t="s">
        <v>5</v>
      </c>
      <c r="B51" s="10">
        <f aca="true" t="shared" si="13" ref="B51:J51">SUM(B52:B63)</f>
        <v>462282.99</v>
      </c>
      <c r="C51" s="10">
        <f t="shared" si="13"/>
        <v>496627.94</v>
      </c>
      <c r="D51" s="10">
        <f t="shared" si="13"/>
        <v>594165.37</v>
      </c>
      <c r="E51" s="10">
        <f t="shared" si="13"/>
        <v>0</v>
      </c>
      <c r="F51" s="10">
        <f t="shared" si="13"/>
        <v>484157.05</v>
      </c>
      <c r="G51" s="10">
        <f t="shared" si="13"/>
        <v>0</v>
      </c>
      <c r="H51" s="10">
        <f t="shared" si="13"/>
        <v>463348.34</v>
      </c>
      <c r="I51" s="10">
        <f>SUM(I52:I64)</f>
        <v>657595.4299999999</v>
      </c>
      <c r="J51" s="10">
        <f t="shared" si="13"/>
        <v>170808.09</v>
      </c>
      <c r="K51" s="5">
        <f>SUM(K52:K64)</f>
        <v>3328985.21</v>
      </c>
      <c r="L51" s="9"/>
    </row>
    <row r="52" spans="1:11" ht="16.5" customHeight="1">
      <c r="A52" s="7" t="s">
        <v>61</v>
      </c>
      <c r="B52" s="8">
        <v>403203.22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5">
        <f aca="true" t="shared" si="14" ref="K52:K63">SUM(B52:J52)</f>
        <v>403203.22</v>
      </c>
    </row>
    <row r="53" spans="1:11" ht="16.5" customHeight="1">
      <c r="A53" s="7" t="s">
        <v>62</v>
      </c>
      <c r="B53" s="8">
        <v>59079.77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5">
        <f t="shared" si="14"/>
        <v>59079.77</v>
      </c>
    </row>
    <row r="54" spans="1:11" ht="16.5" customHeight="1">
      <c r="A54" s="7" t="s">
        <v>4</v>
      </c>
      <c r="B54" s="6">
        <v>0</v>
      </c>
      <c r="C54" s="8">
        <v>496627.94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t="shared" si="14"/>
        <v>496627.94</v>
      </c>
    </row>
    <row r="55" spans="1:11" ht="16.5" customHeight="1">
      <c r="A55" s="7" t="s">
        <v>3</v>
      </c>
      <c r="B55" s="6">
        <v>0</v>
      </c>
      <c r="C55" s="6">
        <v>0</v>
      </c>
      <c r="D55" s="8">
        <v>594165.37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594165.37</v>
      </c>
    </row>
    <row r="56" spans="1:11" ht="16.5" customHeight="1">
      <c r="A56" s="7" t="s">
        <v>2</v>
      </c>
      <c r="B56" s="6">
        <v>0</v>
      </c>
      <c r="C56" s="6">
        <v>0</v>
      </c>
      <c r="D56" s="6">
        <v>0</v>
      </c>
      <c r="E56" s="8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0</v>
      </c>
    </row>
    <row r="57" spans="1:11" ht="16.5" customHeight="1">
      <c r="A57" s="7" t="s">
        <v>1</v>
      </c>
      <c r="B57" s="6">
        <v>0</v>
      </c>
      <c r="C57" s="6">
        <v>0</v>
      </c>
      <c r="D57" s="6">
        <v>0</v>
      </c>
      <c r="E57" s="6">
        <v>0</v>
      </c>
      <c r="F57" s="8">
        <v>484157.05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484157.05</v>
      </c>
    </row>
    <row r="58" spans="1:11" ht="16.5" customHeight="1">
      <c r="A58" s="7" t="s">
        <v>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8">
        <v>0</v>
      </c>
      <c r="H58" s="6">
        <v>0</v>
      </c>
      <c r="I58" s="6">
        <v>0</v>
      </c>
      <c r="J58" s="6">
        <v>0</v>
      </c>
      <c r="K58" s="5">
        <f t="shared" si="14"/>
        <v>0</v>
      </c>
    </row>
    <row r="59" spans="1:11" ht="16.5" customHeight="1">
      <c r="A59" s="7" t="s">
        <v>54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8">
        <v>463348.34</v>
      </c>
      <c r="I59" s="6">
        <v>0</v>
      </c>
      <c r="J59" s="6">
        <v>0</v>
      </c>
      <c r="K59" s="5">
        <f t="shared" si="14"/>
        <v>463348.34</v>
      </c>
    </row>
    <row r="60" spans="1:11" ht="16.5" customHeight="1">
      <c r="A60" s="7" t="s">
        <v>55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0</v>
      </c>
    </row>
    <row r="61" spans="1:11" ht="16.5" customHeight="1">
      <c r="A61" s="7" t="s">
        <v>56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8">
        <v>242126.64</v>
      </c>
      <c r="J61" s="6">
        <v>0</v>
      </c>
      <c r="K61" s="5">
        <f t="shared" si="14"/>
        <v>242126.64</v>
      </c>
    </row>
    <row r="62" spans="1:11" ht="16.5" customHeight="1">
      <c r="A62" s="7" t="s">
        <v>57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8">
        <v>415468.79</v>
      </c>
      <c r="J62" s="6">
        <v>0</v>
      </c>
      <c r="K62" s="5">
        <f t="shared" si="14"/>
        <v>415468.79</v>
      </c>
    </row>
    <row r="63" spans="1:11" ht="16.5" customHeight="1">
      <c r="A63" s="7" t="s">
        <v>58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8">
        <v>170808.09</v>
      </c>
      <c r="K63" s="5">
        <f t="shared" si="14"/>
        <v>170808.09</v>
      </c>
    </row>
    <row r="64" spans="1:11" ht="18" customHeight="1">
      <c r="A64" s="4" t="s">
        <v>69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2">
        <f>SUM(B64:J64)</f>
        <v>0</v>
      </c>
    </row>
    <row r="65" ht="18" customHeight="1"/>
    <row r="66" ht="18" customHeight="1"/>
    <row r="6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2020-04-09T19:59:09Z</dcterms:modified>
  <cp:category/>
  <cp:version/>
  <cp:contentType/>
  <cp:contentStatus/>
</cp:coreProperties>
</file>