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<sst xmlns="http://schemas.openxmlformats.org/spreadsheetml/2006/main" count="77" uniqueCount="76">
  <si>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</si>
  <si>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</si>
  <si>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</si>
  <si>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</si>
  <si>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</si>
  <si>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</si>
  <si>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</si>
  <si>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</si>
  <si>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</si>
  <si>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</si>
  <si>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</si>
  <si>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</si>
  <si>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</si>
  <si>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</si>
  <si>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</si>
  <si>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</si>
  <si>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</si>
  <si>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</si>
  <si>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</si>
  <si>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</si>
  <si>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</si>
  <si>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</si>
  <si>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</si>
  <si>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</si>
  <si>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</si>
  <si>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</si>
  <si>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</si>
  <si>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</si>
  <si>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</si>
  <si>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</si>
  <si>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</si>
  <si>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</si>
  <si>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</si>
  <si>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</si>
  <si>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</si>
  <si>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</si>
  <si>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</si>
  <si>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</si>
  <si>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</si>
  <si>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</si>
  <si>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</si>
  <si>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</si>
  <si>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</si>
  <si>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</si>
  <si>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</si>
  <si>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</si>
  <si>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</si>
  <si>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</si>
  <si>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</si>
  <si>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</si>
  <si>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</si>
  <si>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</si>
  <si>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</si>
  <si>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</si>
  <si>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</si>
  <si>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</si>
  <si>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</si>
  <si>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</si>
  <si>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</si>
  <si>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</si>
  <si>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</si>
  <si>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</si>
  <si>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</si>
  <si>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</si>
  <si>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</si>
  <si>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</si>
  <si>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</si>
  <si>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</si>
  <si>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</si>
  <si>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</si>
  <si>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</si>
  <si>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</si>
  <si>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</si>
  <si>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</si>
  <si>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27/04/20 - VENCIMENTO 05/05/20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</si>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</sst>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27667</v>
      </c>
      <c r="C7" s="10">
        <f>C8+C11</f>
        <v>42192</v>
      </c>
      <c r="D7" s="10">
        <f aca="true" t="shared" si="0" ref="D7:K7">D8+D11</f>
        <v>102932</v>
      </c>
      <c r="E7" s="10">
        <f t="shared" si="0"/>
        <v>107630</v>
      </c>
      <c r="F7" s="10">
        <f t="shared" si="0"/>
        <v>117466</v>
      </c>
      <c r="G7" s="10">
        <f t="shared" si="0"/>
        <v>53250</v>
      </c>
      <c r="H7" s="10">
        <f t="shared" si="0"/>
        <v>21861</v>
      </c>
      <c r="I7" s="10">
        <f t="shared" si="0"/>
        <v>45557</v>
      </c>
      <c r="J7" s="10">
        <f t="shared" si="0"/>
        <v>33736</v>
      </c>
      <c r="K7" s="10">
        <f t="shared" si="0"/>
        <v>82380</v>
      </c>
      <c r="L7" s="10">
        <f>SUM(B7:K7)</f>
        <v>634671</v>
      </c>
      <c r="M7" s="11"/>
    </row>
    <row r="8" spans="1:13" ht="17.25" customHeight="1">
      <c r="A8" s="12" t="s">
        <v>18</v>
      </c>
      <c r="B8" s="13">
        <f>B9+B10</f>
        <v>1788</v>
      </c>
      <c r="C8" s="13">
        <f aca="true" t="shared" si="1" ref="C8:K8">C9+C10</f>
        <v>3101</v>
      </c>
      <c r="D8" s="13">
        <f t="shared" si="1"/>
        <v>7120</v>
      </c>
      <c r="E8" s="13">
        <f t="shared" si="1"/>
        <v>6888</v>
      </c>
      <c r="F8" s="13">
        <f t="shared" si="1"/>
        <v>7455</v>
      </c>
      <c r="G8" s="13">
        <f t="shared" si="1"/>
        <v>3642</v>
      </c>
      <c r="H8" s="13">
        <f t="shared" si="1"/>
        <v>1356</v>
      </c>
      <c r="I8" s="13">
        <f t="shared" si="1"/>
        <v>2215</v>
      </c>
      <c r="J8" s="13">
        <f t="shared" si="1"/>
        <v>1481</v>
      </c>
      <c r="K8" s="13">
        <f t="shared" si="1"/>
        <v>4828</v>
      </c>
      <c r="L8" s="13">
        <f>SUM(B8:K8)</f>
        <v>39874</v>
      </c>
      <c r="M8"/>
    </row>
    <row r="9" spans="1:13" ht="17.25" customHeight="1">
      <c r="A9" s="14" t="s">
        <v>19</v>
      </c>
      <c r="B9" s="15">
        <v>1788</v>
      </c>
      <c r="C9" s="15">
        <v>3101</v>
      </c>
      <c r="D9" s="15">
        <v>7120</v>
      </c>
      <c r="E9" s="15">
        <v>6888</v>
      </c>
      <c r="F9" s="15">
        <v>7455</v>
      </c>
      <c r="G9" s="15">
        <v>3642</v>
      </c>
      <c r="H9" s="15">
        <v>1356</v>
      </c>
      <c r="I9" s="15">
        <v>2215</v>
      </c>
      <c r="J9" s="15">
        <v>1481</v>
      </c>
      <c r="K9" s="15">
        <v>4828</v>
      </c>
      <c r="L9" s="13">
        <f>SUM(B9:K9)</f>
        <v>39874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25879</v>
      </c>
      <c r="C11" s="15">
        <v>39091</v>
      </c>
      <c r="D11" s="15">
        <v>95812</v>
      </c>
      <c r="E11" s="15">
        <v>100742</v>
      </c>
      <c r="F11" s="15">
        <v>110011</v>
      </c>
      <c r="G11" s="15">
        <v>49608</v>
      </c>
      <c r="H11" s="15">
        <v>20505</v>
      </c>
      <c r="I11" s="15">
        <v>43342</v>
      </c>
      <c r="J11" s="15">
        <v>32255</v>
      </c>
      <c r="K11" s="15">
        <v>77552</v>
      </c>
      <c r="L11" s="13">
        <f>SUM(B11:K11)</f>
        <v>594797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1.292425109317168</v>
      </c>
      <c r="C15" s="22">
        <v>1.668684116127797</v>
      </c>
      <c r="D15" s="22">
        <v>1.893254108652665</v>
      </c>
      <c r="E15" s="22">
        <v>1.522209645573239</v>
      </c>
      <c r="F15" s="22">
        <v>1.363158450338563</v>
      </c>
      <c r="G15" s="22">
        <v>2.13155632332577</v>
      </c>
      <c r="H15" s="22">
        <v>1.904504533317241</v>
      </c>
      <c r="I15" s="22">
        <v>1.485572292333779</v>
      </c>
      <c r="J15" s="22">
        <v>1.85580038414233</v>
      </c>
      <c r="K15" s="22">
        <v>1.549747508109799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209582.62999999998</v>
      </c>
      <c r="C17" s="25">
        <f aca="true" t="shared" si="2" ref="C17:L17">C18+C19+C20+C21+C22</f>
        <v>224678.13000000003</v>
      </c>
      <c r="D17" s="25">
        <f t="shared" si="2"/>
        <v>741528.63</v>
      </c>
      <c r="E17" s="25">
        <f t="shared" si="2"/>
        <v>630601.88</v>
      </c>
      <c r="F17" s="25">
        <f t="shared" si="2"/>
        <v>555828.6499999999</v>
      </c>
      <c r="G17" s="25">
        <f t="shared" si="2"/>
        <v>431761.22</v>
      </c>
      <c r="H17" s="25">
        <f t="shared" si="2"/>
        <v>176533.69999999998</v>
      </c>
      <c r="I17" s="25">
        <f t="shared" si="2"/>
        <v>229169.13999999998</v>
      </c>
      <c r="J17" s="25">
        <f t="shared" si="2"/>
        <v>239163.75</v>
      </c>
      <c r="K17" s="25">
        <f t="shared" si="2"/>
        <v>390945.87</v>
      </c>
      <c r="L17" s="25">
        <f t="shared" si="2"/>
        <v>3829793.6</v>
      </c>
      <c r="M17"/>
    </row>
    <row r="18" spans="1:13" ht="17.25" customHeight="1">
      <c r="A18" s="26" t="s">
        <v>25</v>
      </c>
      <c r="B18" s="33">
        <f aca="true" t="shared" si="3" ref="B18:K18">ROUND(B13*B7,2)</f>
        <v>159259.55</v>
      </c>
      <c r="C18" s="33">
        <f t="shared" si="3"/>
        <v>130862.71</v>
      </c>
      <c r="D18" s="33">
        <f t="shared" si="3"/>
        <v>380210.22</v>
      </c>
      <c r="E18" s="33">
        <f t="shared" si="3"/>
        <v>402062.63</v>
      </c>
      <c r="F18" s="33">
        <f t="shared" si="3"/>
        <v>388436.57</v>
      </c>
      <c r="G18" s="33">
        <f t="shared" si="3"/>
        <v>193494.53</v>
      </c>
      <c r="H18" s="33">
        <f t="shared" si="3"/>
        <v>87522.7</v>
      </c>
      <c r="I18" s="33">
        <f t="shared" si="3"/>
        <v>151490.69</v>
      </c>
      <c r="J18" s="33">
        <f t="shared" si="3"/>
        <v>120788.37</v>
      </c>
      <c r="K18" s="33">
        <f t="shared" si="3"/>
        <v>240821.45</v>
      </c>
      <c r="L18" s="33">
        <f>SUM(B18:K18)</f>
        <v>2254949.42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46571.49</v>
      </c>
      <c r="C19" s="33">
        <f t="shared" si="4"/>
        <v>87505.82</v>
      </c>
      <c r="D19" s="33">
        <f t="shared" si="4"/>
        <v>339624.34</v>
      </c>
      <c r="E19" s="33">
        <f t="shared" si="4"/>
        <v>209960.98</v>
      </c>
      <c r="F19" s="33">
        <f t="shared" si="4"/>
        <v>141064.02</v>
      </c>
      <c r="G19" s="33">
        <f t="shared" si="4"/>
        <v>218949.96</v>
      </c>
      <c r="H19" s="33">
        <f t="shared" si="4"/>
        <v>79164.68</v>
      </c>
      <c r="I19" s="33">
        <f t="shared" si="4"/>
        <v>73559.68</v>
      </c>
      <c r="J19" s="33">
        <f t="shared" si="4"/>
        <v>103370.73</v>
      </c>
      <c r="K19" s="33">
        <f t="shared" si="4"/>
        <v>132390.99</v>
      </c>
      <c r="L19" s="33">
        <f>SUM(B19:K19)</f>
        <v>1432162.69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-28002.65</v>
      </c>
      <c r="C25" s="33">
        <f t="shared" si="5"/>
        <v>-13644.4</v>
      </c>
      <c r="D25" s="33">
        <f t="shared" si="5"/>
        <v>-31328</v>
      </c>
      <c r="E25" s="33">
        <f t="shared" si="5"/>
        <v>-34899.7</v>
      </c>
      <c r="F25" s="33">
        <f t="shared" si="5"/>
        <v>-32802</v>
      </c>
      <c r="G25" s="33">
        <f t="shared" si="5"/>
        <v>-16024.8</v>
      </c>
      <c r="H25" s="33">
        <f t="shared" si="5"/>
        <v>-13859.259999999998</v>
      </c>
      <c r="I25" s="33">
        <f t="shared" si="5"/>
        <v>-32268.329999999998</v>
      </c>
      <c r="J25" s="33">
        <f t="shared" si="5"/>
        <v>-6516.4</v>
      </c>
      <c r="K25" s="33">
        <f t="shared" si="5"/>
        <v>-21243.2</v>
      </c>
      <c r="L25" s="33">
        <f aca="true" t="shared" si="6" ref="L25:L31">SUM(B25:K25)</f>
        <v>-230588.74</v>
      </c>
      <c r="M25"/>
    </row>
    <row r="26" spans="1:13" ht="18.75" customHeight="1">
      <c r="A26" s="27" t="s">
        <v>31</v>
      </c>
      <c r="B26" s="33">
        <f>B27+B28+B29+B30</f>
        <v>-7867.2</v>
      </c>
      <c r="C26" s="33">
        <f aca="true" t="shared" si="7" ref="C26:K26">C27+C28+C29+C30</f>
        <v>-13644.4</v>
      </c>
      <c r="D26" s="33">
        <f t="shared" si="7"/>
        <v>-31328</v>
      </c>
      <c r="E26" s="33">
        <f t="shared" si="7"/>
        <v>-30307.2</v>
      </c>
      <c r="F26" s="33">
        <f t="shared" si="7"/>
        <v>-32802</v>
      </c>
      <c r="G26" s="33">
        <f t="shared" si="7"/>
        <v>-16024.8</v>
      </c>
      <c r="H26" s="33">
        <f t="shared" si="7"/>
        <v>-5966.4</v>
      </c>
      <c r="I26" s="33">
        <f t="shared" si="7"/>
        <v>-32268.329999999998</v>
      </c>
      <c r="J26" s="33">
        <f t="shared" si="7"/>
        <v>-6516.4</v>
      </c>
      <c r="K26" s="33">
        <f t="shared" si="7"/>
        <v>-21243.2</v>
      </c>
      <c r="L26" s="33">
        <f t="shared" si="6"/>
        <v>-197967.93</v>
      </c>
      <c r="M26"/>
    </row>
    <row r="27" spans="1:13" s="36" customFormat="1" ht="18.75" customHeight="1">
      <c r="A27" s="34" t="s">
        <v>59</v>
      </c>
      <c r="B27" s="33">
        <f>-ROUND((B9)*$E$3,2)</f>
        <v>-7867.2</v>
      </c>
      <c r="C27" s="33">
        <f aca="true" t="shared" si="8" ref="C27:K27">-ROUND((C9)*$E$3,2)</f>
        <v>-13644.4</v>
      </c>
      <c r="D27" s="33">
        <f t="shared" si="8"/>
        <v>-31328</v>
      </c>
      <c r="E27" s="33">
        <f t="shared" si="8"/>
        <v>-30307.2</v>
      </c>
      <c r="F27" s="33">
        <f t="shared" si="8"/>
        <v>-32802</v>
      </c>
      <c r="G27" s="33">
        <f t="shared" si="8"/>
        <v>-16024.8</v>
      </c>
      <c r="H27" s="33">
        <f t="shared" si="8"/>
        <v>-5966.4</v>
      </c>
      <c r="I27" s="33">
        <f t="shared" si="8"/>
        <v>-9746</v>
      </c>
      <c r="J27" s="33">
        <f t="shared" si="8"/>
        <v>-6516.4</v>
      </c>
      <c r="K27" s="33">
        <f t="shared" si="8"/>
        <v>-21243.2</v>
      </c>
      <c r="L27" s="33">
        <f t="shared" si="6"/>
        <v>-175445.6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-16.89</v>
      </c>
      <c r="J29" s="17">
        <v>0</v>
      </c>
      <c r="K29" s="17">
        <v>0</v>
      </c>
      <c r="L29" s="33">
        <f t="shared" si="6"/>
        <v>-16.89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-22505.44</v>
      </c>
      <c r="J30" s="17">
        <v>0</v>
      </c>
      <c r="K30" s="17">
        <v>0</v>
      </c>
      <c r="L30" s="33">
        <f t="shared" si="6"/>
        <v>-22505.44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181579.97999999998</v>
      </c>
      <c r="C46" s="41">
        <f aca="true" t="shared" si="11" ref="C46:K46">IF(C17+C25+C38+C47&lt;0,0,C17+C25+C47)</f>
        <v>211033.73000000004</v>
      </c>
      <c r="D46" s="41">
        <f t="shared" si="11"/>
        <v>710200.63</v>
      </c>
      <c r="E46" s="41">
        <f t="shared" si="11"/>
        <v>595702.18</v>
      </c>
      <c r="F46" s="41">
        <f t="shared" si="11"/>
        <v>523026.6499999999</v>
      </c>
      <c r="G46" s="41">
        <f t="shared" si="11"/>
        <v>415736.42</v>
      </c>
      <c r="H46" s="41">
        <f t="shared" si="11"/>
        <v>162674.43999999997</v>
      </c>
      <c r="I46" s="41">
        <f t="shared" si="11"/>
        <v>196900.81</v>
      </c>
      <c r="J46" s="41">
        <f t="shared" si="11"/>
        <v>232647.35</v>
      </c>
      <c r="K46" s="41">
        <f t="shared" si="11"/>
        <v>369702.67</v>
      </c>
      <c r="L46" s="42">
        <f>SUM(B46:K46)</f>
        <v>3599204.86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181579.98</v>
      </c>
      <c r="C52" s="41">
        <f aca="true" t="shared" si="13" ref="C52:J52">SUM(C53:C64)</f>
        <v>211033.72</v>
      </c>
      <c r="D52" s="41">
        <f t="shared" si="13"/>
        <v>710200.63</v>
      </c>
      <c r="E52" s="41">
        <f t="shared" si="13"/>
        <v>595702.18</v>
      </c>
      <c r="F52" s="41">
        <f t="shared" si="13"/>
        <v>523026.65</v>
      </c>
      <c r="G52" s="41">
        <f t="shared" si="13"/>
        <v>415736.41</v>
      </c>
      <c r="H52" s="41">
        <f t="shared" si="13"/>
        <v>162674.44</v>
      </c>
      <c r="I52" s="41">
        <f>SUM(I53:I67)</f>
        <v>196900.81</v>
      </c>
      <c r="J52" s="41">
        <f t="shared" si="13"/>
        <v>232647.36</v>
      </c>
      <c r="K52" s="41">
        <f>SUM(K53:K66)</f>
        <v>369702.68</v>
      </c>
      <c r="L52" s="46">
        <f>SUM(B52:K52)</f>
        <v>3599204.8600000003</v>
      </c>
      <c r="M52" s="40"/>
    </row>
    <row r="53" spans="1:13" ht="18.75" customHeight="1">
      <c r="A53" s="47" t="s">
        <v>52</v>
      </c>
      <c r="B53" s="48">
        <v>181579.98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181579.98</v>
      </c>
      <c r="M53" s="40"/>
    </row>
    <row r="54" spans="1:12" ht="18.75" customHeight="1">
      <c r="A54" s="47" t="s">
        <v>62</v>
      </c>
      <c r="B54" s="17">
        <v>0</v>
      </c>
      <c r="C54" s="48">
        <v>183789.27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183789.27</v>
      </c>
    </row>
    <row r="55" spans="1:12" ht="18.75" customHeight="1">
      <c r="A55" s="47" t="s">
        <v>63</v>
      </c>
      <c r="B55" s="17">
        <v>0</v>
      </c>
      <c r="C55" s="48">
        <v>27244.45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27244.45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710200.63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710200.63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595702.18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595702.18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523026.65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523026.65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415736.41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415736.41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162674.44</v>
      </c>
      <c r="I60" s="17">
        <v>0</v>
      </c>
      <c r="J60" s="17">
        <v>0</v>
      </c>
      <c r="K60" s="17">
        <v>0</v>
      </c>
      <c r="L60" s="46">
        <f t="shared" si="14"/>
        <v>162674.44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232647.36</v>
      </c>
      <c r="K62" s="17">
        <v>0</v>
      </c>
      <c r="L62" s="46">
        <f t="shared" si="14"/>
        <v>232647.36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247478.97</v>
      </c>
      <c r="L63" s="46">
        <f t="shared" si="14"/>
        <v>247478.97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122223.71</v>
      </c>
      <c r="L64" s="46">
        <f t="shared" si="14"/>
        <v>122223.71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196900.81</v>
      </c>
      <c r="J67" s="53">
        <v>0</v>
      </c>
      <c r="K67" s="53">
        <v>0</v>
      </c>
      <c r="L67" s="51">
        <f>SUM(B67:K67)</f>
        <v>196900.81</v>
      </c>
    </row>
    <row r="68" spans="1:11" ht="18" customHeight="1">
      <c r="A68" s="61"/>
      <c r="H68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2020-05-04T20:15:48Z</dcterms:modified>
  <cp:category/>
  <cp:version/>
  <cp:contentType/>
  <cp:contentStatus/>
</cp:coreProperties>
</file>