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<sst xmlns="http://schemas.openxmlformats.org/spreadsheetml/2006/main" count="78" uniqueCount="77">
  <si>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</si>
  <si>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</si>
  <si>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</si>
  <si>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</si>
  <si>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</si>
  <si>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</si>
  <si>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</si>
  <si>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</si>
  <si>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</si>
  <si>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</si>
  <si>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</si>
  <si>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</si>
  <si>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</si>
  <si>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</si>
  <si>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</si>
  <si>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</si>
  <si>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</si>
  <si>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</si>
  <si>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</si>
  <si>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</si>
  <si>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</si>
  <si>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</si>
  <si>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</si>
  <si>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</si>
  <si>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</si>
  <si>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</si>
  <si>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</si>
  <si>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</si>
  <si>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</si>
  <si>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</si>
  <si>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</si>
  <si>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</si>
  <si>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</si>
  <si>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</si>
  <si>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</si>
  <si>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</si>
  <si>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</si>
  <si>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</si>
  <si>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</si>
  <si>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</si>
  <si>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</si>
  <si>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</si>
  <si>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</si>
  <si>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</si>
  <si>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</si>
  <si>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</si>
  <si>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</si>
  <si>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</si>
  <si>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</si>
  <si>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</si>
  <si>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</si>
  <si>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</si>
  <si>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</si>
  <si>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</si>
  <si>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</si>
  <si>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</si>
  <si>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</si>
  <si>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</si>
  <si>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</si>
  <si>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</si>
  <si>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</si>
  <si>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</si>
  <si>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</si>
  <si>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</si>
  <si>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</si>
  <si>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</si>
  <si>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</si>
  <si>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</si>
  <si>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</si>
  <si>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</si>
  <si>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</si>
  <si>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</si>
  <si>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</si>
  <si>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23/04/20 - VENCIMENTO 30/04/20</t>
  </si>
  <si>
    <t>7.15. Consórcio KBPX</t>
  </si>
  <si>
    <t>¹ Revisão de remuneração, de passageiros, fator de transição e Arla, 01 a 16/03/20.</t>
  </si>
  <si>
    <t>5.3. Revisão de Remuneração pelo Transporte Coletivo ¹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</si>
</sst>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27247</v>
      </c>
      <c r="C7" s="10">
        <f>C8+C11</f>
        <v>41302</v>
      </c>
      <c r="D7" s="10">
        <f aca="true" t="shared" si="0" ref="D7:K7">D8+D11</f>
        <v>101932</v>
      </c>
      <c r="E7" s="10">
        <f t="shared" si="0"/>
        <v>105713</v>
      </c>
      <c r="F7" s="10">
        <f t="shared" si="0"/>
        <v>116603</v>
      </c>
      <c r="G7" s="10">
        <f t="shared" si="0"/>
        <v>52436</v>
      </c>
      <c r="H7" s="10">
        <f t="shared" si="0"/>
        <v>21314</v>
      </c>
      <c r="I7" s="10">
        <f t="shared" si="0"/>
        <v>44398</v>
      </c>
      <c r="J7" s="10">
        <f t="shared" si="0"/>
        <v>32905</v>
      </c>
      <c r="K7" s="10">
        <f t="shared" si="0"/>
        <v>81764</v>
      </c>
      <c r="L7" s="10">
        <f>SUM(B7:K7)</f>
        <v>625614</v>
      </c>
      <c r="M7" s="11"/>
    </row>
    <row r="8" spans="1:13" ht="17.25" customHeight="1">
      <c r="A8" s="12" t="s">
        <v>18</v>
      </c>
      <c r="B8" s="13">
        <f>B9+B10</f>
        <v>1727</v>
      </c>
      <c r="C8" s="13">
        <f aca="true" t="shared" si="1" ref="C8:K8">C9+C10</f>
        <v>2862</v>
      </c>
      <c r="D8" s="13">
        <f t="shared" si="1"/>
        <v>6875</v>
      </c>
      <c r="E8" s="13">
        <f t="shared" si="1"/>
        <v>6313</v>
      </c>
      <c r="F8" s="13">
        <f t="shared" si="1"/>
        <v>7085</v>
      </c>
      <c r="G8" s="13">
        <f t="shared" si="1"/>
        <v>3658</v>
      </c>
      <c r="H8" s="13">
        <f t="shared" si="1"/>
        <v>1273</v>
      </c>
      <c r="I8" s="13">
        <f t="shared" si="1"/>
        <v>2089</v>
      </c>
      <c r="J8" s="13">
        <f t="shared" si="1"/>
        <v>1487</v>
      </c>
      <c r="K8" s="13">
        <f t="shared" si="1"/>
        <v>4542</v>
      </c>
      <c r="L8" s="13">
        <f>SUM(B8:K8)</f>
        <v>37911</v>
      </c>
      <c r="M8"/>
    </row>
    <row r="9" spans="1:13" ht="17.25" customHeight="1">
      <c r="A9" s="14" t="s">
        <v>19</v>
      </c>
      <c r="B9" s="15">
        <v>1725</v>
      </c>
      <c r="C9" s="15">
        <v>2862</v>
      </c>
      <c r="D9" s="15">
        <v>6875</v>
      </c>
      <c r="E9" s="15">
        <v>6313</v>
      </c>
      <c r="F9" s="15">
        <v>7085</v>
      </c>
      <c r="G9" s="15">
        <v>3658</v>
      </c>
      <c r="H9" s="15">
        <v>1273</v>
      </c>
      <c r="I9" s="15">
        <v>2089</v>
      </c>
      <c r="J9" s="15">
        <v>1487</v>
      </c>
      <c r="K9" s="15">
        <v>4542</v>
      </c>
      <c r="L9" s="13">
        <f>SUM(B9:K9)</f>
        <v>37909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25520</v>
      </c>
      <c r="C11" s="15">
        <v>38440</v>
      </c>
      <c r="D11" s="15">
        <v>95057</v>
      </c>
      <c r="E11" s="15">
        <v>99400</v>
      </c>
      <c r="F11" s="15">
        <v>109518</v>
      </c>
      <c r="G11" s="15">
        <v>48778</v>
      </c>
      <c r="H11" s="15">
        <v>20041</v>
      </c>
      <c r="I11" s="15">
        <v>42309</v>
      </c>
      <c r="J11" s="15">
        <v>31418</v>
      </c>
      <c r="K11" s="15">
        <v>77222</v>
      </c>
      <c r="L11" s="13">
        <f>SUM(B11:K11)</f>
        <v>587703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1.323630367303611</v>
      </c>
      <c r="C15" s="22">
        <v>1.703903666924423</v>
      </c>
      <c r="D15" s="22">
        <v>1.916615112269159</v>
      </c>
      <c r="E15" s="22">
        <v>1.559241924676996</v>
      </c>
      <c r="F15" s="22">
        <v>1.379733063443499</v>
      </c>
      <c r="G15" s="22">
        <v>2.170914842826712</v>
      </c>
      <c r="H15" s="22">
        <v>1.970067445888796</v>
      </c>
      <c r="I15" s="22">
        <v>1.525324848458622</v>
      </c>
      <c r="J15" s="22">
        <v>1.897146812531879</v>
      </c>
      <c r="K15" s="22">
        <v>1.570353820192412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211352.30000000002</v>
      </c>
      <c r="C17" s="25">
        <f aca="true" t="shared" si="2" ref="C17:L17">C18+C19+C20+C21+C22</f>
        <v>224583.54</v>
      </c>
      <c r="D17" s="25">
        <f t="shared" si="2"/>
        <v>743331.13</v>
      </c>
      <c r="E17" s="25">
        <f t="shared" si="2"/>
        <v>634325.21</v>
      </c>
      <c r="F17" s="25">
        <f t="shared" si="2"/>
        <v>558329.3999999999</v>
      </c>
      <c r="G17" s="25">
        <f t="shared" si="2"/>
        <v>432955.66</v>
      </c>
      <c r="H17" s="25">
        <f t="shared" si="2"/>
        <v>177957.54999999996</v>
      </c>
      <c r="I17" s="25">
        <f t="shared" si="2"/>
        <v>229312.65</v>
      </c>
      <c r="J17" s="25">
        <f t="shared" si="2"/>
        <v>238513.32</v>
      </c>
      <c r="K17" s="25">
        <f t="shared" si="2"/>
        <v>393080.5</v>
      </c>
      <c r="L17" s="25">
        <f t="shared" si="2"/>
        <v>3843741.2600000002</v>
      </c>
      <c r="M17"/>
    </row>
    <row r="18" spans="1:13" ht="17.25" customHeight="1">
      <c r="A18" s="26" t="s">
        <v>25</v>
      </c>
      <c r="B18" s="33">
        <f aca="true" t="shared" si="3" ref="B18:K18">ROUND(B13*B7,2)</f>
        <v>156841.91</v>
      </c>
      <c r="C18" s="33">
        <f t="shared" si="3"/>
        <v>128102.28</v>
      </c>
      <c r="D18" s="33">
        <f t="shared" si="3"/>
        <v>376516.42</v>
      </c>
      <c r="E18" s="33">
        <f t="shared" si="3"/>
        <v>394901.48</v>
      </c>
      <c r="F18" s="33">
        <f t="shared" si="3"/>
        <v>385582.8</v>
      </c>
      <c r="G18" s="33">
        <f t="shared" si="3"/>
        <v>190536.69</v>
      </c>
      <c r="H18" s="33">
        <f t="shared" si="3"/>
        <v>85332.73</v>
      </c>
      <c r="I18" s="33">
        <f t="shared" si="3"/>
        <v>147636.67</v>
      </c>
      <c r="J18" s="33">
        <f t="shared" si="3"/>
        <v>117813.06</v>
      </c>
      <c r="K18" s="33">
        <f t="shared" si="3"/>
        <v>239020.7</v>
      </c>
      <c r="L18" s="33">
        <f>SUM(B18:K18)</f>
        <v>2222284.7399999998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50758.8</v>
      </c>
      <c r="C19" s="33">
        <f t="shared" si="4"/>
        <v>90171.66</v>
      </c>
      <c r="D19" s="33">
        <f t="shared" si="4"/>
        <v>345120.64</v>
      </c>
      <c r="E19" s="33">
        <f t="shared" si="4"/>
        <v>220845.46</v>
      </c>
      <c r="F19" s="33">
        <f t="shared" si="4"/>
        <v>146418.54</v>
      </c>
      <c r="G19" s="33">
        <f t="shared" si="4"/>
        <v>223102.24</v>
      </c>
      <c r="H19" s="33">
        <f t="shared" si="4"/>
        <v>82778.5</v>
      </c>
      <c r="I19" s="33">
        <f t="shared" si="4"/>
        <v>77557.21</v>
      </c>
      <c r="J19" s="33">
        <f t="shared" si="4"/>
        <v>105695.61</v>
      </c>
      <c r="K19" s="33">
        <f t="shared" si="4"/>
        <v>136326.37</v>
      </c>
      <c r="L19" s="33">
        <f>SUM(B19:K19)</f>
        <v>1478775.0300000003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-26255.190000000002</v>
      </c>
      <c r="C25" s="33">
        <f t="shared" si="5"/>
        <v>-6107.419999999999</v>
      </c>
      <c r="D25" s="33">
        <f t="shared" si="5"/>
        <v>-34755.43</v>
      </c>
      <c r="E25" s="33">
        <f t="shared" si="5"/>
        <v>-14780.21</v>
      </c>
      <c r="F25" s="33">
        <f t="shared" si="5"/>
        <v>-17582.9</v>
      </c>
      <c r="G25" s="33">
        <f t="shared" si="5"/>
        <v>-2680.9000000000015</v>
      </c>
      <c r="H25" s="33">
        <f t="shared" si="5"/>
        <v>-8202.7</v>
      </c>
      <c r="I25" s="33">
        <f t="shared" si="5"/>
        <v>-8702.79</v>
      </c>
      <c r="J25" s="33">
        <f t="shared" si="5"/>
        <v>2823.3599999999997</v>
      </c>
      <c r="K25" s="33">
        <f t="shared" si="5"/>
        <v>-6312.16</v>
      </c>
      <c r="L25" s="33">
        <f aca="true" t="shared" si="6" ref="L25:L31">SUM(B25:K25)</f>
        <v>-122556.33999999998</v>
      </c>
      <c r="M25"/>
    </row>
    <row r="26" spans="1:13" ht="18.75" customHeight="1">
      <c r="A26" s="27" t="s">
        <v>31</v>
      </c>
      <c r="B26" s="33">
        <f>B27+B28+B29+B30</f>
        <v>-7590</v>
      </c>
      <c r="C26" s="33">
        <f aca="true" t="shared" si="7" ref="C26:K26">C27+C28+C29+C30</f>
        <v>-12592.8</v>
      </c>
      <c r="D26" s="33">
        <f t="shared" si="7"/>
        <v>-30250</v>
      </c>
      <c r="E26" s="33">
        <f t="shared" si="7"/>
        <v>-27777.2</v>
      </c>
      <c r="F26" s="33">
        <f t="shared" si="7"/>
        <v>-31174</v>
      </c>
      <c r="G26" s="33">
        <f t="shared" si="7"/>
        <v>-16095.2</v>
      </c>
      <c r="H26" s="33">
        <f t="shared" si="7"/>
        <v>-5601.2</v>
      </c>
      <c r="I26" s="33">
        <f t="shared" si="7"/>
        <v>-14863.41</v>
      </c>
      <c r="J26" s="33">
        <f t="shared" si="7"/>
        <v>-6542.8</v>
      </c>
      <c r="K26" s="33">
        <f t="shared" si="7"/>
        <v>-19984.8</v>
      </c>
      <c r="L26" s="33">
        <f t="shared" si="6"/>
        <v>-172471.40999999997</v>
      </c>
      <c r="M26"/>
    </row>
    <row r="27" spans="1:13" s="36" customFormat="1" ht="18.75" customHeight="1">
      <c r="A27" s="34" t="s">
        <v>58</v>
      </c>
      <c r="B27" s="33">
        <f>-ROUND((B9)*$E$3,2)</f>
        <v>-7590</v>
      </c>
      <c r="C27" s="33">
        <f aca="true" t="shared" si="8" ref="C27:K27">-ROUND((C9)*$E$3,2)</f>
        <v>-12592.8</v>
      </c>
      <c r="D27" s="33">
        <f t="shared" si="8"/>
        <v>-30250</v>
      </c>
      <c r="E27" s="33">
        <f t="shared" si="8"/>
        <v>-27777.2</v>
      </c>
      <c r="F27" s="33">
        <f t="shared" si="8"/>
        <v>-31174</v>
      </c>
      <c r="G27" s="33">
        <f t="shared" si="8"/>
        <v>-16095.2</v>
      </c>
      <c r="H27" s="33">
        <f t="shared" si="8"/>
        <v>-5601.2</v>
      </c>
      <c r="I27" s="33">
        <f t="shared" si="8"/>
        <v>-9191.6</v>
      </c>
      <c r="J27" s="33">
        <f t="shared" si="8"/>
        <v>-6542.8</v>
      </c>
      <c r="K27" s="33">
        <f t="shared" si="8"/>
        <v>-19984.8</v>
      </c>
      <c r="L27" s="33">
        <f t="shared" si="6"/>
        <v>-166799.59999999998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-28.15</v>
      </c>
      <c r="J29" s="17">
        <v>0</v>
      </c>
      <c r="K29" s="17">
        <v>0</v>
      </c>
      <c r="L29" s="33">
        <f t="shared" si="6"/>
        <v>-28.15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-5643.66</v>
      </c>
      <c r="J30" s="17">
        <v>0</v>
      </c>
      <c r="K30" s="17">
        <v>0</v>
      </c>
      <c r="L30" s="33">
        <f t="shared" si="6"/>
        <v>-5643.66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-32620.81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-32620.81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76</v>
      </c>
      <c r="B44" s="33">
        <v>1470.26</v>
      </c>
      <c r="C44" s="33">
        <v>6485.38</v>
      </c>
      <c r="D44" s="33">
        <v>-4505.43</v>
      </c>
      <c r="E44" s="33">
        <v>17589.49</v>
      </c>
      <c r="F44" s="33">
        <v>13591.1</v>
      </c>
      <c r="G44" s="33">
        <v>13414.3</v>
      </c>
      <c r="H44" s="33">
        <v>5291.36</v>
      </c>
      <c r="I44" s="33">
        <v>6160.62</v>
      </c>
      <c r="J44" s="33">
        <v>9366.16</v>
      </c>
      <c r="K44" s="33">
        <v>13672.64</v>
      </c>
      <c r="L44" s="33">
        <f t="shared" si="10"/>
        <v>82535.88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>IF(B17+B25+B38+B47&lt;0,0,B17+B25+B47)</f>
        <v>185097.11000000002</v>
      </c>
      <c r="C46" s="41">
        <f aca="true" t="shared" si="11" ref="C46:K46">IF(C17+C25+C38+C47&lt;0,0,C17+C25+C47)</f>
        <v>218476.12</v>
      </c>
      <c r="D46" s="41">
        <f t="shared" si="11"/>
        <v>708575.7</v>
      </c>
      <c r="E46" s="41">
        <f t="shared" si="11"/>
        <v>619545</v>
      </c>
      <c r="F46" s="41">
        <f t="shared" si="11"/>
        <v>540746.4999999999</v>
      </c>
      <c r="G46" s="41">
        <f t="shared" si="11"/>
        <v>430274.75999999995</v>
      </c>
      <c r="H46" s="41">
        <f t="shared" si="11"/>
        <v>169754.84999999995</v>
      </c>
      <c r="I46" s="41">
        <f t="shared" si="11"/>
        <v>220609.86</v>
      </c>
      <c r="J46" s="41">
        <f t="shared" si="11"/>
        <v>241336.68</v>
      </c>
      <c r="K46" s="41">
        <f t="shared" si="11"/>
        <v>386768.34</v>
      </c>
      <c r="L46" s="42">
        <f>SUM(B46:K46)</f>
        <v>3721184.9199999995</v>
      </c>
      <c r="M46" s="55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50</v>
      </c>
      <c r="B52" s="41">
        <f>SUM(B53:B66)</f>
        <v>185097.11</v>
      </c>
      <c r="C52" s="41">
        <f aca="true" t="shared" si="13" ref="C52:J52">SUM(C53:C64)</f>
        <v>218476.13</v>
      </c>
      <c r="D52" s="41">
        <f t="shared" si="13"/>
        <v>708575.7</v>
      </c>
      <c r="E52" s="41">
        <f t="shared" si="13"/>
        <v>619545</v>
      </c>
      <c r="F52" s="41">
        <f t="shared" si="13"/>
        <v>540746.4999999999</v>
      </c>
      <c r="G52" s="41">
        <f t="shared" si="13"/>
        <v>430274.77</v>
      </c>
      <c r="H52" s="41">
        <f t="shared" si="13"/>
        <v>169754.86</v>
      </c>
      <c r="I52" s="41">
        <f>SUM(I53:I67)</f>
        <v>220609.86</v>
      </c>
      <c r="J52" s="41">
        <f t="shared" si="13"/>
        <v>241336.68</v>
      </c>
      <c r="K52" s="41">
        <f>SUM(K53:K66)</f>
        <v>386768.33999999997</v>
      </c>
      <c r="L52" s="46">
        <f>SUM(B52:K52)</f>
        <v>3721184.9499999997</v>
      </c>
      <c r="M52" s="40"/>
    </row>
    <row r="53" spans="1:13" ht="18.75" customHeight="1">
      <c r="A53" s="47" t="s">
        <v>51</v>
      </c>
      <c r="B53" s="48">
        <v>185097.11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185097.11</v>
      </c>
      <c r="M53" s="40"/>
    </row>
    <row r="54" spans="1:12" ht="18.75" customHeight="1">
      <c r="A54" s="47" t="s">
        <v>61</v>
      </c>
      <c r="B54" s="17">
        <v>0</v>
      </c>
      <c r="C54" s="48">
        <v>190020.16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190020.16</v>
      </c>
    </row>
    <row r="55" spans="1:12" ht="18.75" customHeight="1">
      <c r="A55" s="47" t="s">
        <v>62</v>
      </c>
      <c r="B55" s="17">
        <v>0</v>
      </c>
      <c r="C55" s="48">
        <v>28455.97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28455.97</v>
      </c>
    </row>
    <row r="56" spans="1:12" ht="18.75" customHeight="1">
      <c r="A56" s="47" t="s">
        <v>52</v>
      </c>
      <c r="B56" s="17">
        <v>0</v>
      </c>
      <c r="C56" s="17">
        <v>0</v>
      </c>
      <c r="D56" s="48">
        <v>708575.7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708575.7</v>
      </c>
    </row>
    <row r="57" spans="1:12" ht="18.75" customHeight="1">
      <c r="A57" s="47" t="s">
        <v>53</v>
      </c>
      <c r="B57" s="17">
        <v>0</v>
      </c>
      <c r="C57" s="17">
        <v>0</v>
      </c>
      <c r="D57" s="17">
        <v>0</v>
      </c>
      <c r="E57" s="48">
        <v>619545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619545</v>
      </c>
    </row>
    <row r="58" spans="1:12" ht="18.75" customHeight="1">
      <c r="A58" s="47" t="s">
        <v>54</v>
      </c>
      <c r="B58" s="17">
        <v>0</v>
      </c>
      <c r="C58" s="17">
        <v>0</v>
      </c>
      <c r="D58" s="17">
        <v>0</v>
      </c>
      <c r="E58" s="17">
        <v>0</v>
      </c>
      <c r="F58" s="48">
        <v>540746.4999999999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540746.4999999999</v>
      </c>
    </row>
    <row r="59" spans="1:12" ht="18.75" customHeight="1">
      <c r="A59" s="47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430274.77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430274.77</v>
      </c>
    </row>
    <row r="60" spans="1:12" ht="18.75" customHeight="1">
      <c r="A60" s="47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169754.86</v>
      </c>
      <c r="I60" s="17">
        <v>0</v>
      </c>
      <c r="J60" s="17">
        <v>0</v>
      </c>
      <c r="K60" s="17">
        <v>0</v>
      </c>
      <c r="L60" s="46">
        <f t="shared" si="14"/>
        <v>169754.86</v>
      </c>
    </row>
    <row r="61" spans="1:12" ht="18.75" customHeight="1">
      <c r="A61" s="47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241336.68</v>
      </c>
      <c r="K62" s="17">
        <v>0</v>
      </c>
      <c r="L62" s="46">
        <f t="shared" si="14"/>
        <v>241336.68</v>
      </c>
    </row>
    <row r="63" spans="1:12" ht="18.75" customHeight="1">
      <c r="A63" s="47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199721.08</v>
      </c>
      <c r="L63" s="46">
        <f t="shared" si="14"/>
        <v>199721.08</v>
      </c>
    </row>
    <row r="64" spans="1:12" ht="18.75" customHeight="1">
      <c r="A64" s="47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187047.25999999998</v>
      </c>
      <c r="L64" s="46">
        <f t="shared" si="14"/>
        <v>187047.25999999998</v>
      </c>
    </row>
    <row r="65" spans="1:12" ht="18.75" customHeight="1">
      <c r="A65" s="47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74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220609.86</v>
      </c>
      <c r="J67" s="53">
        <v>0</v>
      </c>
      <c r="K67" s="53">
        <v>0</v>
      </c>
      <c r="L67" s="51">
        <f>SUM(B67:K67)</f>
        <v>220609.86</v>
      </c>
    </row>
    <row r="68" spans="1:11" ht="18" customHeight="1">
      <c r="A68" s="54" t="s">
        <v>75</v>
      </c>
      <c r="H68"/>
      <c r="I68"/>
      <c r="J68"/>
      <c r="K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2020-04-29T20:38:27Z</dcterms:modified>
  <cp:category/>
  <cp:version/>
  <cp:contentType/>
  <cp:contentStatus/>
</cp:coreProperties>
</file>