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<sst xmlns="http://schemas.openxmlformats.org/spreadsheetml/2006/main" count="77" uniqueCount="76">
  <si>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</si>
  <si>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</si>
  <si>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</si>
  <si>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</si>
  <si>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</si>
  <si>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</si>
  <si>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</si>
  <si>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</si>
  <si>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</si>
  <si>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</si>
  <si>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</si>
  <si>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</si>
  <si>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</si>
  <si>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</si>
  <si>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</si>
  <si>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</si>
  <si>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</si>
  <si>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</si>
  <si>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</si>
  <si>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</si>
  <si>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</si>
  <si>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</si>
  <si>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</si>
  <si>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</si>
  <si>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</si>
  <si>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</si>
  <si>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</si>
  <si>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</si>
  <si>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</si>
  <si>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</si>
  <si>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</si>
  <si>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</si>
  <si>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</si>
  <si>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</si>
  <si>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</si>
  <si>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</si>
  <si>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</si>
  <si>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</si>
  <si>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</si>
  <si>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</si>
  <si>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</si>
  <si>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</si>
  <si>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</si>
  <si>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</si>
  <si>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</si>
  <si>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</si>
  <si>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</si>
  <si>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</si>
  <si>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</si>
  <si>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</si>
  <si>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</si>
  <si>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</si>
  <si>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</si>
  <si>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</si>
  <si>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</si>
  <si>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</si>
  <si>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</si>
  <si>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</si>
  <si>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</si>
  <si>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</si>
  <si>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</si>
  <si>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</si>
  <si>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</si>
  <si>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</si>
  <si>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</si>
  <si>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</si>
  <si>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</si>
  <si>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</si>
  <si>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</si>
  <si>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</si>
  <si>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</si>
  <si>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</si>
  <si>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</si>
  <si>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</si>
  <si>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19/04/20 - VENCIMENTO 27/04/20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</si>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</sst>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7942</v>
      </c>
      <c r="C7" s="10">
        <f>C8+C11</f>
        <v>12561</v>
      </c>
      <c r="D7" s="10">
        <f aca="true" t="shared" si="0" ref="D7:K7">D8+D11</f>
        <v>33010</v>
      </c>
      <c r="E7" s="10">
        <f t="shared" si="0"/>
        <v>36416</v>
      </c>
      <c r="F7" s="10">
        <f t="shared" si="0"/>
        <v>40476</v>
      </c>
      <c r="G7" s="10">
        <f t="shared" si="0"/>
        <v>14875</v>
      </c>
      <c r="H7" s="10">
        <f t="shared" si="0"/>
        <v>7620</v>
      </c>
      <c r="I7" s="10">
        <f t="shared" si="0"/>
        <v>16362</v>
      </c>
      <c r="J7" s="10">
        <f t="shared" si="0"/>
        <v>10132</v>
      </c>
      <c r="K7" s="10">
        <f t="shared" si="0"/>
        <v>28397</v>
      </c>
      <c r="L7" s="10">
        <f>SUM(B7:K7)</f>
        <v>207791</v>
      </c>
      <c r="M7" s="11"/>
    </row>
    <row r="8" spans="1:13" ht="17.25" customHeight="1">
      <c r="A8" s="12" t="s">
        <v>18</v>
      </c>
      <c r="B8" s="13">
        <f>B9+B10</f>
        <v>611</v>
      </c>
      <c r="C8" s="13">
        <f aca="true" t="shared" si="1" ref="C8:K8">C9+C10</f>
        <v>1133</v>
      </c>
      <c r="D8" s="13">
        <f t="shared" si="1"/>
        <v>2691</v>
      </c>
      <c r="E8" s="13">
        <f t="shared" si="1"/>
        <v>2684</v>
      </c>
      <c r="F8" s="13">
        <f t="shared" si="1"/>
        <v>3437</v>
      </c>
      <c r="G8" s="13">
        <f t="shared" si="1"/>
        <v>1145</v>
      </c>
      <c r="H8" s="13">
        <f t="shared" si="1"/>
        <v>567</v>
      </c>
      <c r="I8" s="13">
        <f t="shared" si="1"/>
        <v>857</v>
      </c>
      <c r="J8" s="13">
        <f t="shared" si="1"/>
        <v>430</v>
      </c>
      <c r="K8" s="13">
        <f t="shared" si="1"/>
        <v>1632</v>
      </c>
      <c r="L8" s="13">
        <f>SUM(B8:K8)</f>
        <v>15187</v>
      </c>
      <c r="M8"/>
    </row>
    <row r="9" spans="1:13" ht="17.25" customHeight="1">
      <c r="A9" s="14" t="s">
        <v>19</v>
      </c>
      <c r="B9" s="15">
        <v>611</v>
      </c>
      <c r="C9" s="15">
        <v>1133</v>
      </c>
      <c r="D9" s="15">
        <v>2691</v>
      </c>
      <c r="E9" s="15">
        <v>2684</v>
      </c>
      <c r="F9" s="15">
        <v>3437</v>
      </c>
      <c r="G9" s="15">
        <v>1145</v>
      </c>
      <c r="H9" s="15">
        <v>567</v>
      </c>
      <c r="I9" s="15">
        <v>857</v>
      </c>
      <c r="J9" s="15">
        <v>430</v>
      </c>
      <c r="K9" s="15">
        <v>1632</v>
      </c>
      <c r="L9" s="13">
        <f>SUM(B9:K9)</f>
        <v>15187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7331</v>
      </c>
      <c r="C11" s="15">
        <v>11428</v>
      </c>
      <c r="D11" s="15">
        <v>30319</v>
      </c>
      <c r="E11" s="15">
        <v>33732</v>
      </c>
      <c r="F11" s="15">
        <v>37039</v>
      </c>
      <c r="G11" s="15">
        <v>13730</v>
      </c>
      <c r="H11" s="15">
        <v>7053</v>
      </c>
      <c r="I11" s="15">
        <v>15505</v>
      </c>
      <c r="J11" s="15">
        <v>9702</v>
      </c>
      <c r="K11" s="15">
        <v>26765</v>
      </c>
      <c r="L11" s="13">
        <f>SUM(B11:K11)</f>
        <v>192604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1.343101104530632</v>
      </c>
      <c r="C15" s="22">
        <v>1.725867723624491</v>
      </c>
      <c r="D15" s="22">
        <v>1.958346184382428</v>
      </c>
      <c r="E15" s="22">
        <v>1.602056995084391</v>
      </c>
      <c r="F15" s="22">
        <v>1.404070621680147</v>
      </c>
      <c r="G15" s="22">
        <v>2.258791977954477</v>
      </c>
      <c r="H15" s="22">
        <v>2.035764952509957</v>
      </c>
      <c r="I15" s="22">
        <v>1.551968379436053</v>
      </c>
      <c r="J15" s="22">
        <v>1.901819861144216</v>
      </c>
      <c r="K15" s="22">
        <v>1.587500695920128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65153.509999999995</v>
      </c>
      <c r="C17" s="25">
        <f aca="true" t="shared" si="2" ref="C17:L17">C18+C19+C20+C21+C22</f>
        <v>73548.03</v>
      </c>
      <c r="D17" s="25">
        <f t="shared" si="2"/>
        <v>260479.8</v>
      </c>
      <c r="E17" s="25">
        <f t="shared" si="2"/>
        <v>236515.06999999998</v>
      </c>
      <c r="F17" s="25">
        <f t="shared" si="2"/>
        <v>214257.35</v>
      </c>
      <c r="G17" s="25">
        <f t="shared" si="2"/>
        <v>141407.35</v>
      </c>
      <c r="H17" s="25">
        <f t="shared" si="2"/>
        <v>71952.28</v>
      </c>
      <c r="I17" s="25">
        <f t="shared" si="2"/>
        <v>88559.13</v>
      </c>
      <c r="J17" s="25">
        <f t="shared" si="2"/>
        <v>83996.23</v>
      </c>
      <c r="K17" s="25">
        <f t="shared" si="2"/>
        <v>149516.55</v>
      </c>
      <c r="L17" s="25">
        <f t="shared" si="2"/>
        <v>1385385.3</v>
      </c>
      <c r="M17"/>
    </row>
    <row r="18" spans="1:13" ht="17.25" customHeight="1">
      <c r="A18" s="26" t="s">
        <v>25</v>
      </c>
      <c r="B18" s="33">
        <f aca="true" t="shared" si="3" ref="B18:K18">ROUND(B13*B7,2)</f>
        <v>45716.53</v>
      </c>
      <c r="C18" s="33">
        <f t="shared" si="3"/>
        <v>38959.2</v>
      </c>
      <c r="D18" s="33">
        <f t="shared" si="3"/>
        <v>121932.34</v>
      </c>
      <c r="E18" s="33">
        <f t="shared" si="3"/>
        <v>136035.61</v>
      </c>
      <c r="F18" s="33">
        <f t="shared" si="3"/>
        <v>133846.04</v>
      </c>
      <c r="G18" s="33">
        <f t="shared" si="3"/>
        <v>54051.29</v>
      </c>
      <c r="H18" s="33">
        <f t="shared" si="3"/>
        <v>30507.43</v>
      </c>
      <c r="I18" s="33">
        <f t="shared" si="3"/>
        <v>54408.56</v>
      </c>
      <c r="J18" s="33">
        <f t="shared" si="3"/>
        <v>36276.61</v>
      </c>
      <c r="K18" s="33">
        <f t="shared" si="3"/>
        <v>83012.95</v>
      </c>
      <c r="L18" s="33">
        <f>SUM(B18:K18)</f>
        <v>734746.5599999999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15685.39</v>
      </c>
      <c r="C19" s="33">
        <f t="shared" si="4"/>
        <v>28279.23</v>
      </c>
      <c r="D19" s="33">
        <f t="shared" si="4"/>
        <v>116853.39</v>
      </c>
      <c r="E19" s="33">
        <f t="shared" si="4"/>
        <v>81901.19</v>
      </c>
      <c r="F19" s="33">
        <f t="shared" si="4"/>
        <v>54083.25</v>
      </c>
      <c r="G19" s="33">
        <f t="shared" si="4"/>
        <v>68039.33</v>
      </c>
      <c r="H19" s="33">
        <f t="shared" si="4"/>
        <v>31598.53</v>
      </c>
      <c r="I19" s="33">
        <f t="shared" si="4"/>
        <v>30031.8</v>
      </c>
      <c r="J19" s="33">
        <f t="shared" si="4"/>
        <v>32714.97</v>
      </c>
      <c r="K19" s="33">
        <f t="shared" si="4"/>
        <v>48770.17</v>
      </c>
      <c r="L19" s="33">
        <f>SUM(B19:K19)</f>
        <v>507957.25000000006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-22823.850000000002</v>
      </c>
      <c r="C25" s="33">
        <f t="shared" si="5"/>
        <v>-4985.2</v>
      </c>
      <c r="D25" s="33">
        <f t="shared" si="5"/>
        <v>-11840.4</v>
      </c>
      <c r="E25" s="33">
        <f t="shared" si="5"/>
        <v>-16402.1</v>
      </c>
      <c r="F25" s="33">
        <f t="shared" si="5"/>
        <v>-15122.8</v>
      </c>
      <c r="G25" s="33">
        <f t="shared" si="5"/>
        <v>-5038</v>
      </c>
      <c r="H25" s="33">
        <f t="shared" si="5"/>
        <v>-10387.66</v>
      </c>
      <c r="I25" s="33">
        <f t="shared" si="5"/>
        <v>-3770.8</v>
      </c>
      <c r="J25" s="33">
        <f t="shared" si="5"/>
        <v>-1892</v>
      </c>
      <c r="K25" s="33">
        <f t="shared" si="5"/>
        <v>-7180.8</v>
      </c>
      <c r="L25" s="33">
        <f aca="true" t="shared" si="6" ref="L25:L31">SUM(B25:K25)</f>
        <v>-99443.61000000002</v>
      </c>
      <c r="M25"/>
    </row>
    <row r="26" spans="1:13" ht="18.75" customHeight="1">
      <c r="A26" s="27" t="s">
        <v>31</v>
      </c>
      <c r="B26" s="33">
        <f>B27+B28+B29+B30</f>
        <v>-2688.4</v>
      </c>
      <c r="C26" s="33">
        <f aca="true" t="shared" si="7" ref="C26:K26">C27+C28+C29+C30</f>
        <v>-4985.2</v>
      </c>
      <c r="D26" s="33">
        <f t="shared" si="7"/>
        <v>-11840.4</v>
      </c>
      <c r="E26" s="33">
        <f t="shared" si="7"/>
        <v>-11809.6</v>
      </c>
      <c r="F26" s="33">
        <f t="shared" si="7"/>
        <v>-15122.8</v>
      </c>
      <c r="G26" s="33">
        <f t="shared" si="7"/>
        <v>-5038</v>
      </c>
      <c r="H26" s="33">
        <f t="shared" si="7"/>
        <v>-2494.8</v>
      </c>
      <c r="I26" s="33">
        <f t="shared" si="7"/>
        <v>-3770.8</v>
      </c>
      <c r="J26" s="33">
        <f t="shared" si="7"/>
        <v>-1892</v>
      </c>
      <c r="K26" s="33">
        <f t="shared" si="7"/>
        <v>-7180.8</v>
      </c>
      <c r="L26" s="33">
        <f t="shared" si="6"/>
        <v>-66822.8</v>
      </c>
      <c r="M26"/>
    </row>
    <row r="27" spans="1:13" s="36" customFormat="1" ht="18.75" customHeight="1">
      <c r="A27" s="34" t="s">
        <v>59</v>
      </c>
      <c r="B27" s="33">
        <f>-ROUND((B9)*$E$3,2)</f>
        <v>-2688.4</v>
      </c>
      <c r="C27" s="33">
        <f aca="true" t="shared" si="8" ref="C27:K27">-ROUND((C9)*$E$3,2)</f>
        <v>-4985.2</v>
      </c>
      <c r="D27" s="33">
        <f t="shared" si="8"/>
        <v>-11840.4</v>
      </c>
      <c r="E27" s="33">
        <f t="shared" si="8"/>
        <v>-11809.6</v>
      </c>
      <c r="F27" s="33">
        <f t="shared" si="8"/>
        <v>-15122.8</v>
      </c>
      <c r="G27" s="33">
        <f t="shared" si="8"/>
        <v>-5038</v>
      </c>
      <c r="H27" s="33">
        <f t="shared" si="8"/>
        <v>-2494.8</v>
      </c>
      <c r="I27" s="33">
        <f t="shared" si="8"/>
        <v>-3770.8</v>
      </c>
      <c r="J27" s="33">
        <f t="shared" si="8"/>
        <v>-1892</v>
      </c>
      <c r="K27" s="33">
        <f t="shared" si="8"/>
        <v>-7180.8</v>
      </c>
      <c r="L27" s="33">
        <f t="shared" si="6"/>
        <v>-66822.8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-32620.81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>SUM(B33:K33)</f>
        <v>-32620.81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42329.65999999999</v>
      </c>
      <c r="C46" s="41">
        <f aca="true" t="shared" si="11" ref="C46:K46">IF(C17+C25+C38+C47&lt;0,0,C17+C25+C47)</f>
        <v>68562.83</v>
      </c>
      <c r="D46" s="41">
        <f t="shared" si="11"/>
        <v>248639.4</v>
      </c>
      <c r="E46" s="41">
        <f t="shared" si="11"/>
        <v>220112.96999999997</v>
      </c>
      <c r="F46" s="41">
        <f t="shared" si="11"/>
        <v>199134.55000000002</v>
      </c>
      <c r="G46" s="41">
        <f t="shared" si="11"/>
        <v>136369.35</v>
      </c>
      <c r="H46" s="41">
        <f t="shared" si="11"/>
        <v>61564.619999999995</v>
      </c>
      <c r="I46" s="41">
        <f t="shared" si="11"/>
        <v>84788.33</v>
      </c>
      <c r="J46" s="41">
        <f t="shared" si="11"/>
        <v>82104.23</v>
      </c>
      <c r="K46" s="41">
        <f t="shared" si="11"/>
        <v>142335.75</v>
      </c>
      <c r="L46" s="42">
        <f>SUM(B46:K46)</f>
        <v>1285941.69</v>
      </c>
      <c r="M46" s="54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42329.67</v>
      </c>
      <c r="C52" s="41">
        <f aca="true" t="shared" si="13" ref="C52:J52">SUM(C53:C64)</f>
        <v>68562.82</v>
      </c>
      <c r="D52" s="41">
        <f t="shared" si="13"/>
        <v>248639.4</v>
      </c>
      <c r="E52" s="41">
        <f t="shared" si="13"/>
        <v>220112.97</v>
      </c>
      <c r="F52" s="41">
        <f t="shared" si="13"/>
        <v>199134.55</v>
      </c>
      <c r="G52" s="41">
        <f t="shared" si="13"/>
        <v>136369.34</v>
      </c>
      <c r="H52" s="41">
        <f t="shared" si="13"/>
        <v>61564.62</v>
      </c>
      <c r="I52" s="41">
        <f>SUM(I53:I67)</f>
        <v>84788.33</v>
      </c>
      <c r="J52" s="41">
        <f t="shared" si="13"/>
        <v>82104.23</v>
      </c>
      <c r="K52" s="41">
        <f>SUM(K53:K66)</f>
        <v>142335.75</v>
      </c>
      <c r="L52" s="46">
        <f>SUM(B52:K52)</f>
        <v>1285941.68</v>
      </c>
      <c r="M52" s="40"/>
    </row>
    <row r="53" spans="1:13" ht="18.75" customHeight="1">
      <c r="A53" s="47" t="s">
        <v>52</v>
      </c>
      <c r="B53" s="48">
        <v>42329.67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42329.67</v>
      </c>
      <c r="M53" s="40"/>
    </row>
    <row r="54" spans="1:12" ht="18.75" customHeight="1">
      <c r="A54" s="47" t="s">
        <v>62</v>
      </c>
      <c r="B54" s="17">
        <v>0</v>
      </c>
      <c r="C54" s="48">
        <v>59711.36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59711.36</v>
      </c>
    </row>
    <row r="55" spans="1:12" ht="18.75" customHeight="1">
      <c r="A55" s="47" t="s">
        <v>63</v>
      </c>
      <c r="B55" s="17">
        <v>0</v>
      </c>
      <c r="C55" s="48">
        <v>8851.46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8851.46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248639.4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248639.4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220112.97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220112.97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199134.55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199134.55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136369.34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136369.34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61564.62</v>
      </c>
      <c r="I60" s="17">
        <v>0</v>
      </c>
      <c r="J60" s="17">
        <v>0</v>
      </c>
      <c r="K60" s="17">
        <v>0</v>
      </c>
      <c r="L60" s="46">
        <f t="shared" si="14"/>
        <v>61564.62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82104.23</v>
      </c>
      <c r="K62" s="17">
        <v>0</v>
      </c>
      <c r="L62" s="46">
        <f t="shared" si="14"/>
        <v>82104.23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59339.77</v>
      </c>
      <c r="L63" s="46">
        <f t="shared" si="14"/>
        <v>59339.77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82995.98</v>
      </c>
      <c r="L64" s="46">
        <f t="shared" si="14"/>
        <v>82995.98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84788.33</v>
      </c>
      <c r="J67" s="53">
        <v>0</v>
      </c>
      <c r="K67" s="53">
        <v>0</v>
      </c>
      <c r="L67" s="51">
        <f>SUM(B67:K67)</f>
        <v>84788.33</v>
      </c>
    </row>
    <row r="68" spans="1:11" ht="18" customHeight="1">
      <c r="A68" s="61"/>
      <c r="H68"/>
      <c r="I68"/>
      <c r="J68"/>
      <c r="K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2020-04-25T00:16:23Z</dcterms:modified>
  <cp:category/>
  <cp:version/>
  <cp:contentType/>
  <cp:contentStatus/>
</cp:coreProperties>
</file>