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<sst xmlns="http://schemas.openxmlformats.org/spreadsheetml/2006/main" count="78" uniqueCount="77">
  <si>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</si>
  <si>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</si>
  <si>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</si>
  <si>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</si>
  <si>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</si>
  <si>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</si>
  <si>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</si>
  <si>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</si>
  <si>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</si>
  <si>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</si>
  <si>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</si>
  <si>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</si>
  <si>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</si>
  <si>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</si>
  <si>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</si>
  <si>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</si>
  <si>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</si>
  <si>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</si>
  <si>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</si>
  <si>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</si>
  <si>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</si>
  <si>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</si>
  <si>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</si>
  <si>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</si>
  <si>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</si>
  <si>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</si>
  <si>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</si>
  <si>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</si>
  <si>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</si>
  <si>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</si>
  <si>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</si>
  <si>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</si>
  <si>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</si>
  <si>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</si>
  <si>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</si>
  <si>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</si>
  <si>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</si>
  <si>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</si>
  <si>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</si>
  <si>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</si>
  <si>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</si>
  <si>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</si>
  <si>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</si>
  <si>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</si>
  <si>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</si>
  <si>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</si>
  <si>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</si>
  <si>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</si>
  <si>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</si>
  <si>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</si>
  <si>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</si>
  <si>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</si>
  <si>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</si>
  <si>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</si>
  <si>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</si>
  <si>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</si>
  <si>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</si>
  <si>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</si>
  <si>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</si>
  <si>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</si>
  <si>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</si>
  <si>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</si>
  <si>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</si>
  <si>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</si>
  <si>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</si>
  <si>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</si>
  <si>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</si>
  <si>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</si>
  <si>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</si>
  <si>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</si>
  <si>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</si>
  <si>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</si>
  <si>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</si>
  <si>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</si>
  <si>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</si>
  <si>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07/04/20 - VENCIMENTO 15/04/20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</si>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</sst>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27765</v>
      </c>
      <c r="C7" s="10">
        <f>C8+C11</f>
        <v>40969</v>
      </c>
      <c r="D7" s="10">
        <f aca="true" t="shared" si="0" ref="D7:K7">D8+D11</f>
        <v>98489</v>
      </c>
      <c r="E7" s="10">
        <f t="shared" si="0"/>
        <v>102731</v>
      </c>
      <c r="F7" s="10">
        <f t="shared" si="0"/>
        <v>115419</v>
      </c>
      <c r="G7" s="10">
        <f t="shared" si="0"/>
        <v>50800</v>
      </c>
      <c r="H7" s="10">
        <f t="shared" si="0"/>
        <v>21760</v>
      </c>
      <c r="I7" s="10">
        <f t="shared" si="0"/>
        <v>44305</v>
      </c>
      <c r="J7" s="10">
        <f t="shared" si="0"/>
        <v>30777</v>
      </c>
      <c r="K7" s="10">
        <f t="shared" si="0"/>
        <v>81741</v>
      </c>
      <c r="L7" s="10">
        <f>SUM(B7:K7)</f>
        <v>614756</v>
      </c>
      <c r="M7" s="11"/>
    </row>
    <row r="8" spans="1:13" ht="17.25" customHeight="1">
      <c r="A8" s="12" t="s">
        <v>18</v>
      </c>
      <c r="B8" s="13">
        <f>B9+B10</f>
        <v>1728</v>
      </c>
      <c r="C8" s="13">
        <f aca="true" t="shared" si="1" ref="C8:K8">C9+C10</f>
        <v>2883</v>
      </c>
      <c r="D8" s="13">
        <f t="shared" si="1"/>
        <v>7024</v>
      </c>
      <c r="E8" s="13">
        <f t="shared" si="1"/>
        <v>6552</v>
      </c>
      <c r="F8" s="13">
        <f t="shared" si="1"/>
        <v>7266</v>
      </c>
      <c r="G8" s="13">
        <f t="shared" si="1"/>
        <v>3366</v>
      </c>
      <c r="H8" s="13">
        <f t="shared" si="1"/>
        <v>1377</v>
      </c>
      <c r="I8" s="13">
        <f t="shared" si="1"/>
        <v>2153</v>
      </c>
      <c r="J8" s="13">
        <f t="shared" si="1"/>
        <v>1392</v>
      </c>
      <c r="K8" s="13">
        <f t="shared" si="1"/>
        <v>4459</v>
      </c>
      <c r="L8" s="13">
        <f>SUM(B8:K8)</f>
        <v>38200</v>
      </c>
      <c r="M8"/>
    </row>
    <row r="9" spans="1:13" ht="17.25" customHeight="1">
      <c r="A9" s="14" t="s">
        <v>19</v>
      </c>
      <c r="B9" s="15">
        <v>1728</v>
      </c>
      <c r="C9" s="15">
        <v>2883</v>
      </c>
      <c r="D9" s="15">
        <v>7024</v>
      </c>
      <c r="E9" s="15">
        <v>6552</v>
      </c>
      <c r="F9" s="15">
        <v>7266</v>
      </c>
      <c r="G9" s="15">
        <v>3366</v>
      </c>
      <c r="H9" s="15">
        <v>1377</v>
      </c>
      <c r="I9" s="15">
        <v>2153</v>
      </c>
      <c r="J9" s="15">
        <v>1392</v>
      </c>
      <c r="K9" s="15">
        <v>4459</v>
      </c>
      <c r="L9" s="13">
        <f>SUM(B9:K9)</f>
        <v>38200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26037</v>
      </c>
      <c r="C11" s="15">
        <v>38086</v>
      </c>
      <c r="D11" s="15">
        <v>91465</v>
      </c>
      <c r="E11" s="15">
        <v>96179</v>
      </c>
      <c r="F11" s="15">
        <v>108153</v>
      </c>
      <c r="G11" s="15">
        <v>47434</v>
      </c>
      <c r="H11" s="15">
        <v>20383</v>
      </c>
      <c r="I11" s="15">
        <v>42152</v>
      </c>
      <c r="J11" s="15">
        <v>29385</v>
      </c>
      <c r="K11" s="15">
        <v>77282</v>
      </c>
      <c r="L11" s="13">
        <f>SUM(B11:K11)</f>
        <v>576556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1.302536736060312</v>
      </c>
      <c r="C15" s="22">
        <v>1.696462458267784</v>
      </c>
      <c r="D15" s="22">
        <v>1.65604956929619</v>
      </c>
      <c r="E15" s="22">
        <v>1.421263145571966</v>
      </c>
      <c r="F15" s="22">
        <v>1.331492219475283</v>
      </c>
      <c r="G15" s="22">
        <v>2.098151791463067</v>
      </c>
      <c r="H15" s="22">
        <v>1.933557335620529</v>
      </c>
      <c r="I15" s="22">
        <v>1.504500321226922</v>
      </c>
      <c r="J15" s="22">
        <v>1.882168124859668</v>
      </c>
      <c r="K15" s="22">
        <v>1.504857654099578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211927.79</v>
      </c>
      <c r="C17" s="25">
        <f aca="true" t="shared" si="2" ref="C17:L17">C18+C19+C20+C21+C22</f>
        <v>221878.15</v>
      </c>
      <c r="D17" s="25">
        <f t="shared" si="2"/>
        <v>624162.7</v>
      </c>
      <c r="E17" s="25">
        <f t="shared" si="2"/>
        <v>564004.94</v>
      </c>
      <c r="F17" s="25">
        <f t="shared" si="2"/>
        <v>534515.4299999999</v>
      </c>
      <c r="G17" s="25">
        <f t="shared" si="2"/>
        <v>406618.67999999993</v>
      </c>
      <c r="H17" s="25">
        <f t="shared" si="2"/>
        <v>178294.62999999998</v>
      </c>
      <c r="I17" s="25">
        <f t="shared" si="2"/>
        <v>225772.92</v>
      </c>
      <c r="J17" s="25">
        <f t="shared" si="2"/>
        <v>222408.23000000004</v>
      </c>
      <c r="K17" s="25">
        <f t="shared" si="2"/>
        <v>377324.39</v>
      </c>
      <c r="L17" s="25">
        <f t="shared" si="2"/>
        <v>3566907.8600000003</v>
      </c>
      <c r="M17"/>
    </row>
    <row r="18" spans="1:13" ht="17.25" customHeight="1">
      <c r="A18" s="26" t="s">
        <v>25</v>
      </c>
      <c r="B18" s="33">
        <f aca="true" t="shared" si="3" ref="B18:K18">ROUND(B13*B7,2)</f>
        <v>159823.67</v>
      </c>
      <c r="C18" s="33">
        <f t="shared" si="3"/>
        <v>127069.45</v>
      </c>
      <c r="D18" s="33">
        <f t="shared" si="3"/>
        <v>363798.67</v>
      </c>
      <c r="E18" s="33">
        <f t="shared" si="3"/>
        <v>383761.92</v>
      </c>
      <c r="F18" s="33">
        <f t="shared" si="3"/>
        <v>381667.55</v>
      </c>
      <c r="G18" s="33">
        <f t="shared" si="3"/>
        <v>184591.96</v>
      </c>
      <c r="H18" s="33">
        <f t="shared" si="3"/>
        <v>87118.34</v>
      </c>
      <c r="I18" s="33">
        <f t="shared" si="3"/>
        <v>147327.42</v>
      </c>
      <c r="J18" s="33">
        <f t="shared" si="3"/>
        <v>110193.97</v>
      </c>
      <c r="K18" s="33">
        <f t="shared" si="3"/>
        <v>238953.47</v>
      </c>
      <c r="L18" s="33">
        <f>SUM(B18:K18)</f>
        <v>2184306.42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48352.53</v>
      </c>
      <c r="C19" s="33">
        <f t="shared" si="4"/>
        <v>88499.1</v>
      </c>
      <c r="D19" s="33">
        <f t="shared" si="4"/>
        <v>238669.96</v>
      </c>
      <c r="E19" s="33">
        <f t="shared" si="4"/>
        <v>161664.75</v>
      </c>
      <c r="F19" s="33">
        <f t="shared" si="4"/>
        <v>126519.82</v>
      </c>
      <c r="G19" s="33">
        <f t="shared" si="4"/>
        <v>202709.99</v>
      </c>
      <c r="H19" s="33">
        <f t="shared" si="4"/>
        <v>81329.97</v>
      </c>
      <c r="I19" s="33">
        <f t="shared" si="4"/>
        <v>74326.73</v>
      </c>
      <c r="J19" s="33">
        <f t="shared" si="4"/>
        <v>97209.61</v>
      </c>
      <c r="K19" s="33">
        <f t="shared" si="4"/>
        <v>120637.49</v>
      </c>
      <c r="L19" s="33">
        <f>SUM(B19:K19)</f>
        <v>1239919.95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-87738.65</v>
      </c>
      <c r="C25" s="33">
        <f t="shared" si="5"/>
        <v>-12685.2</v>
      </c>
      <c r="D25" s="33">
        <f t="shared" si="5"/>
        <v>-30905.6</v>
      </c>
      <c r="E25" s="33">
        <f t="shared" si="5"/>
        <v>-33421.3</v>
      </c>
      <c r="F25" s="33">
        <f t="shared" si="5"/>
        <v>-621970.4</v>
      </c>
      <c r="G25" s="33">
        <f t="shared" si="5"/>
        <v>-14810.4</v>
      </c>
      <c r="H25" s="33">
        <f t="shared" si="5"/>
        <v>-13951.66</v>
      </c>
      <c r="I25" s="33">
        <f t="shared" si="5"/>
        <v>-17333.64</v>
      </c>
      <c r="J25" s="33">
        <f t="shared" si="5"/>
        <v>-6124.8</v>
      </c>
      <c r="K25" s="33">
        <f t="shared" si="5"/>
        <v>-19619.6</v>
      </c>
      <c r="L25" s="33">
        <f aca="true" t="shared" si="6" ref="L25:L31">SUM(B25:K25)</f>
        <v>-858561.2500000001</v>
      </c>
      <c r="M25"/>
    </row>
    <row r="26" spans="1:13" ht="18.75" customHeight="1">
      <c r="A26" s="27" t="s">
        <v>31</v>
      </c>
      <c r="B26" s="33">
        <f>B27+B28+B29+B30</f>
        <v>-7603.2</v>
      </c>
      <c r="C26" s="33">
        <f aca="true" t="shared" si="7" ref="C26:K26">C27+C28+C29+C30</f>
        <v>-12685.2</v>
      </c>
      <c r="D26" s="33">
        <f t="shared" si="7"/>
        <v>-30905.6</v>
      </c>
      <c r="E26" s="33">
        <f t="shared" si="7"/>
        <v>-28828.8</v>
      </c>
      <c r="F26" s="33">
        <f t="shared" si="7"/>
        <v>-31970.4</v>
      </c>
      <c r="G26" s="33">
        <f t="shared" si="7"/>
        <v>-14810.4</v>
      </c>
      <c r="H26" s="33">
        <f t="shared" si="7"/>
        <v>-6058.8</v>
      </c>
      <c r="I26" s="33">
        <f t="shared" si="7"/>
        <v>-17333.64</v>
      </c>
      <c r="J26" s="33">
        <f t="shared" si="7"/>
        <v>-6124.8</v>
      </c>
      <c r="K26" s="33">
        <f t="shared" si="7"/>
        <v>-19619.6</v>
      </c>
      <c r="L26" s="33">
        <f t="shared" si="6"/>
        <v>-175940.43999999997</v>
      </c>
      <c r="M26"/>
    </row>
    <row r="27" spans="1:13" s="36" customFormat="1" ht="18.75" customHeight="1">
      <c r="A27" s="34" t="s">
        <v>60</v>
      </c>
      <c r="B27" s="33">
        <f>-ROUND((B9)*$E$3,2)</f>
        <v>-7603.2</v>
      </c>
      <c r="C27" s="33">
        <f aca="true" t="shared" si="8" ref="C27:K27">-ROUND((C9)*$E$3,2)</f>
        <v>-12685.2</v>
      </c>
      <c r="D27" s="33">
        <f t="shared" si="8"/>
        <v>-30905.6</v>
      </c>
      <c r="E27" s="33">
        <f t="shared" si="8"/>
        <v>-28828.8</v>
      </c>
      <c r="F27" s="33">
        <f t="shared" si="8"/>
        <v>-31970.4</v>
      </c>
      <c r="G27" s="33">
        <f t="shared" si="8"/>
        <v>-14810.4</v>
      </c>
      <c r="H27" s="33">
        <f t="shared" si="8"/>
        <v>-6058.8</v>
      </c>
      <c r="I27" s="33">
        <f t="shared" si="8"/>
        <v>-9473.2</v>
      </c>
      <c r="J27" s="33">
        <f t="shared" si="8"/>
        <v>-6124.8</v>
      </c>
      <c r="K27" s="33">
        <f t="shared" si="8"/>
        <v>-19619.6</v>
      </c>
      <c r="L27" s="33">
        <f t="shared" si="6"/>
        <v>-168080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-16.89</v>
      </c>
      <c r="J29" s="17">
        <v>0</v>
      </c>
      <c r="K29" s="17">
        <v>0</v>
      </c>
      <c r="L29" s="33">
        <f t="shared" si="6"/>
        <v>-16.89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-7843.55</v>
      </c>
      <c r="J30" s="17">
        <v>0</v>
      </c>
      <c r="K30" s="17">
        <v>0</v>
      </c>
      <c r="L30" s="33">
        <f t="shared" si="6"/>
        <v>-7843.55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-590000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-682620.8099999999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0</v>
      </c>
      <c r="G40" s="33">
        <v>350000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350000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-590000</v>
      </c>
      <c r="G41" s="33">
        <v>-350000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-940000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124189.14000000001</v>
      </c>
      <c r="C46" s="41">
        <f aca="true" t="shared" si="11" ref="C46:K46">IF(C17+C25+C38+C47&lt;0,0,C17+C25+C47)</f>
        <v>209192.94999999998</v>
      </c>
      <c r="D46" s="41">
        <f t="shared" si="11"/>
        <v>593257.1</v>
      </c>
      <c r="E46" s="41">
        <f t="shared" si="11"/>
        <v>530583.6399999999</v>
      </c>
      <c r="F46" s="41">
        <f t="shared" si="11"/>
        <v>0</v>
      </c>
      <c r="G46" s="41">
        <f t="shared" si="11"/>
        <v>391808.2799999999</v>
      </c>
      <c r="H46" s="41">
        <f t="shared" si="11"/>
        <v>164342.96999999997</v>
      </c>
      <c r="I46" s="41">
        <f t="shared" si="11"/>
        <v>208439.28000000003</v>
      </c>
      <c r="J46" s="41">
        <f t="shared" si="11"/>
        <v>216283.43000000005</v>
      </c>
      <c r="K46" s="41">
        <f t="shared" si="11"/>
        <v>357704.79000000004</v>
      </c>
      <c r="L46" s="42">
        <f>SUM(B46:K46)</f>
        <v>2795801.58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-87454.97000000009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-87454.97000000009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124189.14</v>
      </c>
      <c r="C52" s="41">
        <f aca="true" t="shared" si="13" ref="C52:J52">SUM(C53:C64)</f>
        <v>209192.94999999998</v>
      </c>
      <c r="D52" s="41">
        <f t="shared" si="13"/>
        <v>593257.1</v>
      </c>
      <c r="E52" s="41">
        <f t="shared" si="13"/>
        <v>530583.65</v>
      </c>
      <c r="F52" s="41">
        <f t="shared" si="13"/>
        <v>0</v>
      </c>
      <c r="G52" s="41">
        <f t="shared" si="13"/>
        <v>391808.28</v>
      </c>
      <c r="H52" s="41">
        <f t="shared" si="13"/>
        <v>164342.95</v>
      </c>
      <c r="I52" s="41">
        <f>SUM(I53:I68)</f>
        <v>208439.28</v>
      </c>
      <c r="J52" s="41">
        <f t="shared" si="13"/>
        <v>216283.43</v>
      </c>
      <c r="K52" s="41">
        <f>SUM(K53:K66)</f>
        <v>357704.78</v>
      </c>
      <c r="L52" s="46">
        <f>SUM(B52:K52)</f>
        <v>2795801.5599999996</v>
      </c>
      <c r="M52" s="40"/>
    </row>
    <row r="53" spans="1:13" ht="18.75" customHeight="1">
      <c r="A53" s="47" t="s">
        <v>52</v>
      </c>
      <c r="B53" s="48">
        <v>124189.14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124189.14</v>
      </c>
      <c r="M53" s="40"/>
    </row>
    <row r="54" spans="1:12" ht="18.75" customHeight="1">
      <c r="A54" s="47" t="s">
        <v>63</v>
      </c>
      <c r="B54" s="17">
        <v>0</v>
      </c>
      <c r="C54" s="48">
        <v>182353.49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182353.49</v>
      </c>
    </row>
    <row r="55" spans="1:12" ht="18.75" customHeight="1">
      <c r="A55" s="47" t="s">
        <v>64</v>
      </c>
      <c r="B55" s="17">
        <v>0</v>
      </c>
      <c r="C55" s="48">
        <v>26839.46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26839.46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593257.1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593257.1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530583.65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530583.65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0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391808.28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391808.28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164342.95</v>
      </c>
      <c r="I60" s="17">
        <v>0</v>
      </c>
      <c r="J60" s="17">
        <v>0</v>
      </c>
      <c r="K60" s="17">
        <v>0</v>
      </c>
      <c r="L60" s="46">
        <f t="shared" si="14"/>
        <v>164342.95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216283.43</v>
      </c>
      <c r="K62" s="17">
        <v>0</v>
      </c>
      <c r="L62" s="46">
        <f t="shared" si="14"/>
        <v>216283.43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151917.22</v>
      </c>
      <c r="L63" s="46">
        <f t="shared" si="14"/>
        <v>151917.22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205787.56</v>
      </c>
      <c r="L64" s="46">
        <f t="shared" si="14"/>
        <v>205787.56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76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208439.28</v>
      </c>
      <c r="J67" s="54">
        <v>0</v>
      </c>
      <c r="K67" s="54">
        <v>0</v>
      </c>
      <c r="L67" s="51">
        <f>SUM(B67:K67)</f>
        <v>208439.28</v>
      </c>
    </row>
    <row r="68" spans="1:11" ht="18" customHeight="1">
      <c r="A68" s="52" t="s">
        <v>59</v>
      </c>
      <c r="H68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2020-04-14T22:35:48Z</dcterms:modified>
  <cp:category/>
  <cp:version/>
  <cp:contentType/>
  <cp:contentStatus/>
</cp:coreProperties>
</file>