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<sst xmlns="http://schemas.openxmlformats.org/spreadsheetml/2006/main" count="78" uniqueCount="77">
  <si>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</si>
  <si>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</si>
  <si>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</si>
  <si>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</si>
  <si>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</si>
  <si>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</si>
  <si>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</si>
  <si>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</si>
  <si>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</si>
  <si>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</si>
  <si>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</si>
  <si>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</si>
  <si>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</si>
  <si>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</si>
  <si>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</si>
  <si>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</si>
  <si>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</si>
  <si>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</si>
  <si>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</si>
  <si>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</si>
  <si>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</si>
  <si>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</si>
  <si>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</si>
  <si>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</si>
  <si>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</si>
  <si>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</si>
  <si>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</si>
  <si>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</si>
  <si>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</si>
  <si>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</si>
  <si>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</si>
  <si>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</si>
  <si>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</si>
  <si>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</si>
  <si>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</si>
  <si>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</si>
  <si>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</si>
  <si>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</si>
  <si>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</si>
  <si>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</si>
  <si>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</si>
  <si>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</si>
  <si>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</si>
  <si>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</si>
  <si>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</si>
  <si>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</si>
  <si>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</si>
  <si>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</si>
  <si>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</si>
  <si>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</si>
  <si>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</si>
  <si>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</si>
  <si>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</si>
  <si>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</si>
  <si>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</si>
  <si>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</si>
  <si>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</si>
  <si>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</si>
  <si>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</si>
  <si>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</si>
  <si>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</si>
  <si>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</si>
  <si>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</si>
  <si>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</si>
  <si>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</si>
  <si>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</si>
  <si>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</si>
  <si>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</si>
  <si>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</si>
  <si>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</si>
  <si>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</si>
  <si>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</si>
  <si>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</si>
  <si>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</si>
  <si>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</si>
  <si>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04/04/20 - VENCIMENTO 13/04/20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</si>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</sst>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14841</v>
      </c>
      <c r="C7" s="10">
        <f>C8+C11</f>
        <v>25113</v>
      </c>
      <c r="D7" s="10">
        <f aca="true" t="shared" si="0" ref="D7:K7">D8+D11</f>
        <v>58324</v>
      </c>
      <c r="E7" s="10">
        <f t="shared" si="0"/>
        <v>61907</v>
      </c>
      <c r="F7" s="10">
        <f t="shared" si="0"/>
        <v>69601</v>
      </c>
      <c r="G7" s="10">
        <f t="shared" si="0"/>
        <v>27693</v>
      </c>
      <c r="H7" s="10">
        <f t="shared" si="0"/>
        <v>13049</v>
      </c>
      <c r="I7" s="10">
        <f t="shared" si="0"/>
        <v>27083</v>
      </c>
      <c r="J7" s="10">
        <f t="shared" si="0"/>
        <v>16797</v>
      </c>
      <c r="K7" s="10">
        <f t="shared" si="0"/>
        <v>49335</v>
      </c>
      <c r="L7" s="10">
        <f>SUM(B7:K7)</f>
        <v>363743</v>
      </c>
      <c r="M7" s="11"/>
    </row>
    <row r="8" spans="1:13" ht="17.25" customHeight="1">
      <c r="A8" s="12" t="s">
        <v>18</v>
      </c>
      <c r="B8" s="13">
        <f>B9+B10</f>
        <v>1010</v>
      </c>
      <c r="C8" s="13">
        <f aca="true" t="shared" si="1" ref="C8:K8">C9+C10</f>
        <v>1832</v>
      </c>
      <c r="D8" s="13">
        <f t="shared" si="1"/>
        <v>4237</v>
      </c>
      <c r="E8" s="13">
        <f t="shared" si="1"/>
        <v>4095</v>
      </c>
      <c r="F8" s="13">
        <f t="shared" si="1"/>
        <v>4779</v>
      </c>
      <c r="G8" s="13">
        <f t="shared" si="1"/>
        <v>1901</v>
      </c>
      <c r="H8" s="13">
        <f t="shared" si="1"/>
        <v>789</v>
      </c>
      <c r="I8" s="13">
        <f t="shared" si="1"/>
        <v>1294</v>
      </c>
      <c r="J8" s="13">
        <f t="shared" si="1"/>
        <v>718</v>
      </c>
      <c r="K8" s="13">
        <f t="shared" si="1"/>
        <v>2589</v>
      </c>
      <c r="L8" s="13">
        <f>SUM(B8:K8)</f>
        <v>23244</v>
      </c>
      <c r="M8"/>
    </row>
    <row r="9" spans="1:13" ht="17.25" customHeight="1">
      <c r="A9" s="14" t="s">
        <v>19</v>
      </c>
      <c r="B9" s="15">
        <v>1009</v>
      </c>
      <c r="C9" s="15">
        <v>1832</v>
      </c>
      <c r="D9" s="15">
        <v>4237</v>
      </c>
      <c r="E9" s="15">
        <v>4095</v>
      </c>
      <c r="F9" s="15">
        <v>4779</v>
      </c>
      <c r="G9" s="15">
        <v>1901</v>
      </c>
      <c r="H9" s="15">
        <v>789</v>
      </c>
      <c r="I9" s="15">
        <v>1294</v>
      </c>
      <c r="J9" s="15">
        <v>718</v>
      </c>
      <c r="K9" s="15">
        <v>2589</v>
      </c>
      <c r="L9" s="13">
        <f>SUM(B9:K9)</f>
        <v>23243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13831</v>
      </c>
      <c r="C11" s="15">
        <v>23281</v>
      </c>
      <c r="D11" s="15">
        <v>54087</v>
      </c>
      <c r="E11" s="15">
        <v>57812</v>
      </c>
      <c r="F11" s="15">
        <v>64822</v>
      </c>
      <c r="G11" s="15">
        <v>25792</v>
      </c>
      <c r="H11" s="15">
        <v>12260</v>
      </c>
      <c r="I11" s="15">
        <v>25789</v>
      </c>
      <c r="J11" s="15">
        <v>16079</v>
      </c>
      <c r="K11" s="15">
        <v>46746</v>
      </c>
      <c r="L11" s="13">
        <f>SUM(B11:K11)</f>
        <v>340499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1.443277559553405</v>
      </c>
      <c r="C15" s="22">
        <v>1.668997365784846</v>
      </c>
      <c r="D15" s="22">
        <v>1.607630684362109</v>
      </c>
      <c r="E15" s="22">
        <v>1.518261869867341</v>
      </c>
      <c r="F15" s="22">
        <v>1.260940573791301</v>
      </c>
      <c r="G15" s="22">
        <v>2.069589865289827</v>
      </c>
      <c r="H15" s="22">
        <v>2.038822545219638</v>
      </c>
      <c r="I15" s="22">
        <v>1.498195214220892</v>
      </c>
      <c r="J15" s="22">
        <v>1.651384531651439</v>
      </c>
      <c r="K15" s="22">
        <v>1.459488204345705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127049.71</v>
      </c>
      <c r="C17" s="25">
        <f aca="true" t="shared" si="2" ref="C17:L17">C18+C19+C20+C21+C22</f>
        <v>136308.61</v>
      </c>
      <c r="D17" s="25">
        <f t="shared" si="2"/>
        <v>368037.51</v>
      </c>
      <c r="E17" s="25">
        <f t="shared" si="2"/>
        <v>369691.19000000006</v>
      </c>
      <c r="F17" s="25">
        <f t="shared" si="2"/>
        <v>316541.84</v>
      </c>
      <c r="G17" s="25">
        <f t="shared" si="2"/>
        <v>227575.52000000002</v>
      </c>
      <c r="H17" s="25">
        <f t="shared" si="2"/>
        <v>116360.49000000002</v>
      </c>
      <c r="I17" s="25">
        <f t="shared" si="2"/>
        <v>139044.88</v>
      </c>
      <c r="J17" s="25">
        <f t="shared" si="2"/>
        <v>114318.88</v>
      </c>
      <c r="K17" s="25">
        <f t="shared" si="2"/>
        <v>228222.29</v>
      </c>
      <c r="L17" s="25">
        <f t="shared" si="2"/>
        <v>2143150.92</v>
      </c>
      <c r="M17"/>
    </row>
    <row r="18" spans="1:13" ht="17.25" customHeight="1">
      <c r="A18" s="26" t="s">
        <v>25</v>
      </c>
      <c r="B18" s="33">
        <f aca="true" t="shared" si="3" ref="B18:K18">ROUND(B13*B7,2)</f>
        <v>85429.25</v>
      </c>
      <c r="C18" s="33">
        <f t="shared" si="3"/>
        <v>77890.48</v>
      </c>
      <c r="D18" s="33">
        <f t="shared" si="3"/>
        <v>215437.19</v>
      </c>
      <c r="E18" s="33">
        <f t="shared" si="3"/>
        <v>231259.79</v>
      </c>
      <c r="F18" s="33">
        <f t="shared" si="3"/>
        <v>230156.59</v>
      </c>
      <c r="G18" s="33">
        <f t="shared" si="3"/>
        <v>100628.05</v>
      </c>
      <c r="H18" s="33">
        <f t="shared" si="3"/>
        <v>52242.98</v>
      </c>
      <c r="I18" s="33">
        <f t="shared" si="3"/>
        <v>90059.1</v>
      </c>
      <c r="J18" s="33">
        <f t="shared" si="3"/>
        <v>60139.98</v>
      </c>
      <c r="K18" s="33">
        <f t="shared" si="3"/>
        <v>144221.01</v>
      </c>
      <c r="L18" s="33">
        <f>SUM(B18:K18)</f>
        <v>1287464.42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37868.87</v>
      </c>
      <c r="C19" s="33">
        <f t="shared" si="4"/>
        <v>52108.53</v>
      </c>
      <c r="D19" s="33">
        <f t="shared" si="4"/>
        <v>130906.25</v>
      </c>
      <c r="E19" s="33">
        <f t="shared" si="4"/>
        <v>119853.13</v>
      </c>
      <c r="F19" s="33">
        <f t="shared" si="4"/>
        <v>60057.19</v>
      </c>
      <c r="G19" s="33">
        <f t="shared" si="4"/>
        <v>107630.74</v>
      </c>
      <c r="H19" s="33">
        <f t="shared" si="4"/>
        <v>54271.19</v>
      </c>
      <c r="I19" s="33">
        <f t="shared" si="4"/>
        <v>44867.01</v>
      </c>
      <c r="J19" s="33">
        <f t="shared" si="4"/>
        <v>39174.25</v>
      </c>
      <c r="K19" s="33">
        <f t="shared" si="4"/>
        <v>66267.85</v>
      </c>
      <c r="L19" s="33">
        <f>SUM(B19:K19)</f>
        <v>713005.01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-24575.050000000003</v>
      </c>
      <c r="C25" s="33">
        <f t="shared" si="5"/>
        <v>-8060.8</v>
      </c>
      <c r="D25" s="33">
        <f t="shared" si="5"/>
        <v>-18642.8</v>
      </c>
      <c r="E25" s="33">
        <f t="shared" si="5"/>
        <v>-22610.5</v>
      </c>
      <c r="F25" s="33">
        <f t="shared" si="5"/>
        <v>-21027.6</v>
      </c>
      <c r="G25" s="33">
        <f t="shared" si="5"/>
        <v>-8364.4</v>
      </c>
      <c r="H25" s="33">
        <f t="shared" si="5"/>
        <v>-11364.46</v>
      </c>
      <c r="I25" s="33">
        <f t="shared" si="5"/>
        <v>-5693.6</v>
      </c>
      <c r="J25" s="33">
        <f t="shared" si="5"/>
        <v>-3159.2</v>
      </c>
      <c r="K25" s="33">
        <f t="shared" si="5"/>
        <v>-11391.6</v>
      </c>
      <c r="L25" s="33">
        <f aca="true" t="shared" si="6" ref="L25:L31">SUM(B25:K25)</f>
        <v>-134890.00999999998</v>
      </c>
      <c r="M25"/>
    </row>
    <row r="26" spans="1:13" ht="18.75" customHeight="1">
      <c r="A26" s="27" t="s">
        <v>31</v>
      </c>
      <c r="B26" s="33">
        <f>B27+B28+B29+B30</f>
        <v>-4439.6</v>
      </c>
      <c r="C26" s="33">
        <f aca="true" t="shared" si="7" ref="C26:K26">C27+C28+C29+C30</f>
        <v>-8060.8</v>
      </c>
      <c r="D26" s="33">
        <f t="shared" si="7"/>
        <v>-18642.8</v>
      </c>
      <c r="E26" s="33">
        <f t="shared" si="7"/>
        <v>-18018</v>
      </c>
      <c r="F26" s="33">
        <f t="shared" si="7"/>
        <v>-21027.6</v>
      </c>
      <c r="G26" s="33">
        <f t="shared" si="7"/>
        <v>-8364.4</v>
      </c>
      <c r="H26" s="33">
        <f t="shared" si="7"/>
        <v>-3471.6</v>
      </c>
      <c r="I26" s="33">
        <f t="shared" si="7"/>
        <v>-5693.6</v>
      </c>
      <c r="J26" s="33">
        <f t="shared" si="7"/>
        <v>-3159.2</v>
      </c>
      <c r="K26" s="33">
        <f t="shared" si="7"/>
        <v>-11391.6</v>
      </c>
      <c r="L26" s="33">
        <f t="shared" si="6"/>
        <v>-102269.2</v>
      </c>
      <c r="M26"/>
    </row>
    <row r="27" spans="1:13" s="36" customFormat="1" ht="18.75" customHeight="1">
      <c r="A27" s="34" t="s">
        <v>60</v>
      </c>
      <c r="B27" s="33">
        <f>-ROUND((B9)*$E$3,2)</f>
        <v>-4439.6</v>
      </c>
      <c r="C27" s="33">
        <f aca="true" t="shared" si="8" ref="C27:K27">-ROUND((C9)*$E$3,2)</f>
        <v>-8060.8</v>
      </c>
      <c r="D27" s="33">
        <f t="shared" si="8"/>
        <v>-18642.8</v>
      </c>
      <c r="E27" s="33">
        <f t="shared" si="8"/>
        <v>-18018</v>
      </c>
      <c r="F27" s="33">
        <f t="shared" si="8"/>
        <v>-21027.6</v>
      </c>
      <c r="G27" s="33">
        <f t="shared" si="8"/>
        <v>-8364.4</v>
      </c>
      <c r="H27" s="33">
        <f t="shared" si="8"/>
        <v>-3471.6</v>
      </c>
      <c r="I27" s="33">
        <f t="shared" si="8"/>
        <v>-5693.6</v>
      </c>
      <c r="J27" s="33">
        <f t="shared" si="8"/>
        <v>-3159.2</v>
      </c>
      <c r="K27" s="33">
        <f t="shared" si="8"/>
        <v>-11391.6</v>
      </c>
      <c r="L27" s="33">
        <f t="shared" si="6"/>
        <v>-102269.2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102474.66</v>
      </c>
      <c r="C46" s="41">
        <f aca="true" t="shared" si="11" ref="C46:K46">IF(C17+C25+C38+C47&lt;0,0,C17+C25+C47)</f>
        <v>128247.80999999998</v>
      </c>
      <c r="D46" s="41">
        <f t="shared" si="11"/>
        <v>349394.71</v>
      </c>
      <c r="E46" s="41">
        <f t="shared" si="11"/>
        <v>347080.69000000006</v>
      </c>
      <c r="F46" s="41">
        <f t="shared" si="11"/>
        <v>194546.06000000006</v>
      </c>
      <c r="G46" s="41">
        <f t="shared" si="11"/>
        <v>219211.12000000002</v>
      </c>
      <c r="H46" s="41">
        <f t="shared" si="11"/>
        <v>104996.03000000003</v>
      </c>
      <c r="I46" s="41">
        <f t="shared" si="11"/>
        <v>133351.28</v>
      </c>
      <c r="J46" s="41">
        <f t="shared" si="11"/>
        <v>111159.68000000001</v>
      </c>
      <c r="K46" s="41">
        <f t="shared" si="11"/>
        <v>216830.69</v>
      </c>
      <c r="L46" s="42">
        <f>SUM(B46:K46)</f>
        <v>1907292.7300000002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-100968.18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-100968.18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102474.66</v>
      </c>
      <c r="C52" s="41">
        <f aca="true" t="shared" si="13" ref="C52:J52">SUM(C53:C64)</f>
        <v>128247.81</v>
      </c>
      <c r="D52" s="41">
        <f t="shared" si="13"/>
        <v>349394.71</v>
      </c>
      <c r="E52" s="41">
        <f t="shared" si="13"/>
        <v>347080.69</v>
      </c>
      <c r="F52" s="41">
        <f t="shared" si="13"/>
        <v>194546.06</v>
      </c>
      <c r="G52" s="41">
        <f t="shared" si="13"/>
        <v>219211.13</v>
      </c>
      <c r="H52" s="41">
        <f t="shared" si="13"/>
        <v>104996.02</v>
      </c>
      <c r="I52" s="41">
        <f>SUM(I53:I67)</f>
        <v>133351.28</v>
      </c>
      <c r="J52" s="41">
        <f t="shared" si="13"/>
        <v>111159.68</v>
      </c>
      <c r="K52" s="41">
        <f>SUM(K53:K66)</f>
        <v>216830.69</v>
      </c>
      <c r="L52" s="46">
        <f>SUM(B52:K52)</f>
        <v>1907292.73</v>
      </c>
      <c r="M52" s="40"/>
    </row>
    <row r="53" spans="1:13" ht="18.75" customHeight="1">
      <c r="A53" s="47" t="s">
        <v>52</v>
      </c>
      <c r="B53" s="48">
        <v>102474.66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102474.66</v>
      </c>
      <c r="M53" s="40"/>
    </row>
    <row r="54" spans="1:12" ht="18.75" customHeight="1">
      <c r="A54" s="47" t="s">
        <v>63</v>
      </c>
      <c r="B54" s="17">
        <v>0</v>
      </c>
      <c r="C54" s="48">
        <v>111755.14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111755.14</v>
      </c>
    </row>
    <row r="55" spans="1:12" ht="18.75" customHeight="1">
      <c r="A55" s="47" t="s">
        <v>64</v>
      </c>
      <c r="B55" s="17">
        <v>0</v>
      </c>
      <c r="C55" s="48">
        <v>16492.67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16492.67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349394.71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349394.71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347080.69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347080.69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194546.06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194546.06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219211.13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219211.13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104996.02</v>
      </c>
      <c r="I60" s="17">
        <v>0</v>
      </c>
      <c r="J60" s="17">
        <v>0</v>
      </c>
      <c r="K60" s="17">
        <v>0</v>
      </c>
      <c r="L60" s="46">
        <f t="shared" si="14"/>
        <v>104996.02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111159.68</v>
      </c>
      <c r="K62" s="17">
        <v>0</v>
      </c>
      <c r="L62" s="46">
        <f t="shared" si="14"/>
        <v>111159.68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93670.86</v>
      </c>
      <c r="L63" s="46">
        <f t="shared" si="14"/>
        <v>93670.86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123159.83</v>
      </c>
      <c r="L64" s="46">
        <f t="shared" si="14"/>
        <v>123159.83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76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133351.28</v>
      </c>
      <c r="J67" s="54">
        <v>0</v>
      </c>
      <c r="K67" s="54">
        <v>0</v>
      </c>
      <c r="L67" s="51">
        <f>SUM(B67:K67)</f>
        <v>133351.28</v>
      </c>
    </row>
    <row r="68" spans="1:11" ht="18" customHeight="1">
      <c r="A68" s="52" t="s">
        <v>59</v>
      </c>
      <c r="H68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2020-04-09T20:10:35Z</dcterms:modified>
  <cp:category/>
  <cp:version/>
  <cp:contentType/>
  <cp:contentStatus/>
</cp:coreProperties>
</file>