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<sst xmlns="http://schemas.openxmlformats.org/spreadsheetml/2006/main" count="104" uniqueCount="98">
  <si>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</si>
  <si>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</si>
  <si>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</si>
  <si>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</si>
  <si>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</si>
  <si>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</si>
  <si>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</si>
  <si>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</si>
  <si>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</si>
  <si>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</si>
  <si>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</si>
  <si>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</si>
  <si>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</si>
  <si>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</si>
  <si>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</si>
  <si>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</si>
  <si>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</si>
  <si>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</si>
  <si>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</si>
  <si>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</si>
  <si>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</si>
  <si>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</si>
  <si>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</si>
  <si>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</si>
  <si>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</si>
  <si>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</si>
  <si>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</si>
  <si>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</si>
  <si>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</si>
  <si>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</si>
  <si>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</si>
  <si>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</si>
  <si>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</si>
  <si>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</si>
  <si>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</si>
  <si>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</si>
  <si>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</si>
  <si>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</si>
  <si>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</si>
  <si>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</si>
  <si>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</si>
  <si>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</si>
  <si>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</si>
  <si>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</si>
  <si>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</si>
  <si>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</si>
  <si>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</si>
  <si>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</si>
  <si>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</si>
  <si>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</si>
  <si>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</si>
  <si>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</si>
  <si>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</si>
  <si>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</si>
  <si>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</si>
  <si>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</si>
  <si>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</si>
  <si>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</si>
  <si>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</si>
  <si>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</si>
  <si>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</si>
  <si>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</si>
  <si>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</si>
  <si>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</si>
  <si>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</si>
  <si>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</si>
  <si>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</si>
  <si>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</si>
  <si>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</si>
  <si>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</si>
  <si>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</si>
  <si>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</si>
  <si>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</si>
  <si>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</si>
  <si>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</si>
  <si>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</si>
  <si>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</si>
  <si>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</si>
  <si>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</si>
  <si>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</si>
  <si>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</si>
  <si>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</si>
  <si>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</si>
  <si>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</si>
  <si>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</si>
  <si>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</si>
  <si>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</si>
  <si>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</si>
  <si>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</si>
  <si>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</si>
  <si>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</si>
  <si>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</si>
  <si>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</si>
  <si>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</si>
  <si>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</si>
  <si>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</si>
  <si>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</si>
  <si>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08/09/19 - VENCIMENTO 13/09/19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</si>
</sst>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638175</xdr:colOff>
      <xdr:row>84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638175</xdr:colOff>
      <xdr:row>84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638175</xdr:colOff>
      <xdr:row>84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3.50390625" style="1" bestFit="1" customWidth="1"/>
    <col min="20" max="16384" width="9.00390625" style="1" customWidth="1"/>
  </cols>
  <sheetData>
    <row r="1" spans="1:17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 t="s">
        <v>2</v>
      </c>
    </row>
    <row r="5" spans="1:17" ht="42" customHeight="1">
      <c r="A5" s="74"/>
      <c r="B5" s="4" t="s">
        <v>64</v>
      </c>
      <c r="C5" s="4" t="s">
        <v>65</v>
      </c>
      <c r="D5" s="4" t="s">
        <v>64</v>
      </c>
      <c r="E5" s="4" t="s">
        <v>65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4"/>
    </row>
    <row r="6" spans="1:17" ht="20.25" customHeight="1">
      <c r="A6" s="74"/>
      <c r="B6" s="3" t="s">
        <v>63</v>
      </c>
      <c r="C6" s="3" t="s">
        <v>63</v>
      </c>
      <c r="D6" s="3" t="s">
        <v>66</v>
      </c>
      <c r="E6" s="3" t="s">
        <v>66</v>
      </c>
      <c r="F6" s="3" t="s">
        <v>67</v>
      </c>
      <c r="G6" s="3" t="s">
        <v>68</v>
      </c>
      <c r="H6" s="3" t="s">
        <v>69</v>
      </c>
      <c r="I6" s="3" t="s">
        <v>70</v>
      </c>
      <c r="J6" s="59" t="s">
        <v>71</v>
      </c>
      <c r="K6" s="59" t="s">
        <v>72</v>
      </c>
      <c r="L6" s="3" t="s">
        <v>73</v>
      </c>
      <c r="M6" s="3" t="s">
        <v>74</v>
      </c>
      <c r="N6" s="3" t="s">
        <v>75</v>
      </c>
      <c r="O6" s="3" t="s">
        <v>76</v>
      </c>
      <c r="P6" s="3" t="s">
        <v>77</v>
      </c>
      <c r="Q6" s="74"/>
    </row>
    <row r="7" spans="1:28" ht="18.75" customHeight="1">
      <c r="A7" s="9" t="s">
        <v>3</v>
      </c>
      <c r="B7" s="10">
        <f aca="true" t="shared" si="0" ref="B7:P7">B8+B18+B22</f>
        <v>160812</v>
      </c>
      <c r="C7" s="10">
        <f>C8+C18+C22</f>
        <v>34449</v>
      </c>
      <c r="D7" s="10">
        <f>D8+D18+D22</f>
        <v>98141</v>
      </c>
      <c r="E7" s="10">
        <f t="shared" si="0"/>
        <v>28538</v>
      </c>
      <c r="F7" s="10">
        <f t="shared" si="0"/>
        <v>150949</v>
      </c>
      <c r="G7" s="10">
        <f t="shared" si="0"/>
        <v>22584</v>
      </c>
      <c r="H7" s="10">
        <f t="shared" si="0"/>
        <v>145398</v>
      </c>
      <c r="I7" s="10">
        <f t="shared" si="0"/>
        <v>197362</v>
      </c>
      <c r="J7" s="10">
        <f t="shared" si="0"/>
        <v>18863</v>
      </c>
      <c r="K7" s="10">
        <f t="shared" si="0"/>
        <v>130796</v>
      </c>
      <c r="L7" s="10">
        <f t="shared" si="0"/>
        <v>127584</v>
      </c>
      <c r="M7" s="10">
        <f t="shared" si="0"/>
        <v>184449</v>
      </c>
      <c r="N7" s="10">
        <f t="shared" si="0"/>
        <v>164743</v>
      </c>
      <c r="O7" s="10">
        <f t="shared" si="0"/>
        <v>51547</v>
      </c>
      <c r="P7" s="10">
        <f t="shared" si="0"/>
        <v>32255</v>
      </c>
      <c r="Q7" s="10">
        <f>+Q8+Q18+Q22</f>
        <v>1548470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78854</v>
      </c>
      <c r="C8" s="12">
        <f>+C9+C10+C14</f>
        <v>16671</v>
      </c>
      <c r="D8" s="12">
        <f>+D9+D10+D14</f>
        <v>49155</v>
      </c>
      <c r="E8" s="12">
        <f t="shared" si="1"/>
        <v>14347</v>
      </c>
      <c r="F8" s="12">
        <f t="shared" si="1"/>
        <v>77842</v>
      </c>
      <c r="G8" s="12">
        <f t="shared" si="1"/>
        <v>10718</v>
      </c>
      <c r="H8" s="12">
        <f t="shared" si="1"/>
        <v>70772</v>
      </c>
      <c r="I8" s="12">
        <f t="shared" si="1"/>
        <v>99751</v>
      </c>
      <c r="J8" s="12">
        <f t="shared" si="1"/>
        <v>9345</v>
      </c>
      <c r="K8" s="12">
        <f t="shared" si="1"/>
        <v>64533</v>
      </c>
      <c r="L8" s="12">
        <f t="shared" si="1"/>
        <v>63971</v>
      </c>
      <c r="M8" s="12">
        <f t="shared" si="1"/>
        <v>95842</v>
      </c>
      <c r="N8" s="12">
        <f t="shared" si="1"/>
        <v>84527</v>
      </c>
      <c r="O8" s="12">
        <f t="shared" si="1"/>
        <v>28981</v>
      </c>
      <c r="P8" s="12">
        <f t="shared" si="1"/>
        <v>19406</v>
      </c>
      <c r="Q8" s="12">
        <f>SUM(B8:P8)</f>
        <v>784715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10848</v>
      </c>
      <c r="C9" s="14">
        <v>2251</v>
      </c>
      <c r="D9" s="14">
        <v>7882</v>
      </c>
      <c r="E9" s="14">
        <v>2743</v>
      </c>
      <c r="F9" s="14">
        <v>9217</v>
      </c>
      <c r="G9" s="14">
        <v>1295</v>
      </c>
      <c r="H9" s="14">
        <v>8739</v>
      </c>
      <c r="I9" s="14">
        <v>13332</v>
      </c>
      <c r="J9" s="14">
        <v>1459</v>
      </c>
      <c r="K9" s="14">
        <v>10946</v>
      </c>
      <c r="L9" s="14">
        <v>9371</v>
      </c>
      <c r="M9" s="14">
        <v>9621</v>
      </c>
      <c r="N9" s="14">
        <v>8923</v>
      </c>
      <c r="O9" s="14">
        <v>3666</v>
      </c>
      <c r="P9" s="14">
        <v>2421</v>
      </c>
      <c r="Q9" s="12">
        <f aca="true" t="shared" si="2" ref="Q9:Q17">SUM(B9:P9)</f>
        <v>102714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63788</v>
      </c>
      <c r="C10" s="14">
        <f t="shared" si="3"/>
        <v>13565</v>
      </c>
      <c r="D10" s="14">
        <f t="shared" si="3"/>
        <v>38896</v>
      </c>
      <c r="E10" s="14">
        <f t="shared" si="3"/>
        <v>10872</v>
      </c>
      <c r="F10" s="14">
        <f t="shared" si="3"/>
        <v>65020</v>
      </c>
      <c r="G10" s="14">
        <f t="shared" si="3"/>
        <v>8910</v>
      </c>
      <c r="H10" s="14">
        <f t="shared" si="3"/>
        <v>58238</v>
      </c>
      <c r="I10" s="14">
        <f t="shared" si="3"/>
        <v>81229</v>
      </c>
      <c r="J10" s="14">
        <f t="shared" si="3"/>
        <v>7483</v>
      </c>
      <c r="K10" s="14">
        <f t="shared" si="3"/>
        <v>50342</v>
      </c>
      <c r="L10" s="14">
        <f t="shared" si="3"/>
        <v>51403</v>
      </c>
      <c r="M10" s="14">
        <f t="shared" si="3"/>
        <v>81192</v>
      </c>
      <c r="N10" s="14">
        <f t="shared" si="3"/>
        <v>70615</v>
      </c>
      <c r="O10" s="14">
        <f t="shared" si="3"/>
        <v>24102</v>
      </c>
      <c r="P10" s="14">
        <f t="shared" si="3"/>
        <v>16209</v>
      </c>
      <c r="Q10" s="12">
        <f t="shared" si="2"/>
        <v>641864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26888</v>
      </c>
      <c r="C11" s="14">
        <v>5772</v>
      </c>
      <c r="D11" s="14">
        <v>16947</v>
      </c>
      <c r="E11" s="14">
        <v>5071</v>
      </c>
      <c r="F11" s="14">
        <v>27326</v>
      </c>
      <c r="G11" s="14">
        <v>3796</v>
      </c>
      <c r="H11" s="14">
        <v>25109</v>
      </c>
      <c r="I11" s="14">
        <v>33995</v>
      </c>
      <c r="J11" s="14">
        <v>3245</v>
      </c>
      <c r="K11" s="14">
        <v>21826</v>
      </c>
      <c r="L11" s="14">
        <v>21365</v>
      </c>
      <c r="M11" s="14">
        <v>35276</v>
      </c>
      <c r="N11" s="14">
        <v>28399</v>
      </c>
      <c r="O11" s="14">
        <v>9122</v>
      </c>
      <c r="P11" s="14">
        <v>5930</v>
      </c>
      <c r="Q11" s="12">
        <f t="shared" si="2"/>
        <v>270067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34511</v>
      </c>
      <c r="C12" s="14">
        <v>7287</v>
      </c>
      <c r="D12" s="14">
        <v>20020</v>
      </c>
      <c r="E12" s="14">
        <v>5353</v>
      </c>
      <c r="F12" s="14">
        <v>35795</v>
      </c>
      <c r="G12" s="14">
        <v>4729</v>
      </c>
      <c r="H12" s="14">
        <v>30886</v>
      </c>
      <c r="I12" s="14">
        <v>43390</v>
      </c>
      <c r="J12" s="14">
        <v>3940</v>
      </c>
      <c r="K12" s="14">
        <v>26668</v>
      </c>
      <c r="L12" s="14">
        <v>28169</v>
      </c>
      <c r="M12" s="14">
        <v>43323</v>
      </c>
      <c r="N12" s="14">
        <v>39961</v>
      </c>
      <c r="O12" s="14">
        <v>14111</v>
      </c>
      <c r="P12" s="14">
        <v>9754</v>
      </c>
      <c r="Q12" s="12">
        <f t="shared" si="2"/>
        <v>347897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2389</v>
      </c>
      <c r="C13" s="14">
        <v>506</v>
      </c>
      <c r="D13" s="14">
        <v>1929</v>
      </c>
      <c r="E13" s="14">
        <v>448</v>
      </c>
      <c r="F13" s="14">
        <v>1899</v>
      </c>
      <c r="G13" s="14">
        <v>385</v>
      </c>
      <c r="H13" s="14">
        <v>2243</v>
      </c>
      <c r="I13" s="14">
        <v>3844</v>
      </c>
      <c r="J13" s="14">
        <v>298</v>
      </c>
      <c r="K13" s="14">
        <v>1848</v>
      </c>
      <c r="L13" s="14">
        <v>1869</v>
      </c>
      <c r="M13" s="14">
        <v>2593</v>
      </c>
      <c r="N13" s="14">
        <v>2255</v>
      </c>
      <c r="O13" s="14">
        <v>869</v>
      </c>
      <c r="P13" s="14">
        <v>525</v>
      </c>
      <c r="Q13" s="12">
        <f t="shared" si="2"/>
        <v>23900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4218</v>
      </c>
      <c r="C14" s="14">
        <f t="shared" si="4"/>
        <v>855</v>
      </c>
      <c r="D14" s="14">
        <f t="shared" si="4"/>
        <v>2377</v>
      </c>
      <c r="E14" s="14">
        <f t="shared" si="4"/>
        <v>732</v>
      </c>
      <c r="F14" s="14">
        <f t="shared" si="4"/>
        <v>3605</v>
      </c>
      <c r="G14" s="14">
        <f t="shared" si="4"/>
        <v>513</v>
      </c>
      <c r="H14" s="14">
        <f t="shared" si="4"/>
        <v>3795</v>
      </c>
      <c r="I14" s="14">
        <f t="shared" si="4"/>
        <v>5190</v>
      </c>
      <c r="J14" s="14">
        <f t="shared" si="4"/>
        <v>403</v>
      </c>
      <c r="K14" s="14">
        <f t="shared" si="4"/>
        <v>3245</v>
      </c>
      <c r="L14" s="14">
        <f t="shared" si="4"/>
        <v>3197</v>
      </c>
      <c r="M14" s="14">
        <f t="shared" si="4"/>
        <v>5029</v>
      </c>
      <c r="N14" s="14">
        <f t="shared" si="4"/>
        <v>4989</v>
      </c>
      <c r="O14" s="14">
        <f t="shared" si="4"/>
        <v>1213</v>
      </c>
      <c r="P14" s="14">
        <f t="shared" si="4"/>
        <v>776</v>
      </c>
      <c r="Q14" s="12">
        <f t="shared" si="2"/>
        <v>40137</v>
      </c>
    </row>
    <row r="15" spans="1:28" ht="18.75" customHeight="1">
      <c r="A15" s="15" t="s">
        <v>13</v>
      </c>
      <c r="B15" s="14">
        <v>4208</v>
      </c>
      <c r="C15" s="14">
        <v>853</v>
      </c>
      <c r="D15" s="14">
        <v>2375</v>
      </c>
      <c r="E15" s="14">
        <v>732</v>
      </c>
      <c r="F15" s="14">
        <v>3602</v>
      </c>
      <c r="G15" s="14">
        <v>513</v>
      </c>
      <c r="H15" s="14">
        <v>3792</v>
      </c>
      <c r="I15" s="14">
        <v>5182</v>
      </c>
      <c r="J15" s="14">
        <v>402</v>
      </c>
      <c r="K15" s="14">
        <v>3244</v>
      </c>
      <c r="L15" s="14">
        <v>3192</v>
      </c>
      <c r="M15" s="14">
        <v>5026</v>
      </c>
      <c r="N15" s="14">
        <v>4980</v>
      </c>
      <c r="O15" s="14">
        <v>1212</v>
      </c>
      <c r="P15" s="14">
        <v>775</v>
      </c>
      <c r="Q15" s="12">
        <f t="shared" si="2"/>
        <v>40088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0</v>
      </c>
      <c r="C16" s="14">
        <v>0</v>
      </c>
      <c r="D16" s="14">
        <v>1</v>
      </c>
      <c r="E16" s="14">
        <v>0</v>
      </c>
      <c r="F16" s="14">
        <v>1</v>
      </c>
      <c r="G16" s="14">
        <v>0</v>
      </c>
      <c r="H16" s="14">
        <v>2</v>
      </c>
      <c r="I16" s="14">
        <v>2</v>
      </c>
      <c r="J16" s="14">
        <v>1</v>
      </c>
      <c r="K16" s="14">
        <v>1</v>
      </c>
      <c r="L16" s="14">
        <v>1</v>
      </c>
      <c r="M16" s="14">
        <v>1</v>
      </c>
      <c r="N16" s="14">
        <v>5</v>
      </c>
      <c r="O16" s="14">
        <v>1</v>
      </c>
      <c r="P16" s="14">
        <v>1</v>
      </c>
      <c r="Q16" s="12">
        <f t="shared" si="2"/>
        <v>17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10</v>
      </c>
      <c r="C17" s="14">
        <v>2</v>
      </c>
      <c r="D17" s="14">
        <v>1</v>
      </c>
      <c r="E17" s="14">
        <v>0</v>
      </c>
      <c r="F17" s="14">
        <v>2</v>
      </c>
      <c r="G17" s="14">
        <v>0</v>
      </c>
      <c r="H17" s="14">
        <v>1</v>
      </c>
      <c r="I17" s="14">
        <v>6</v>
      </c>
      <c r="J17" s="14">
        <v>0</v>
      </c>
      <c r="K17" s="14">
        <v>0</v>
      </c>
      <c r="L17" s="14">
        <v>4</v>
      </c>
      <c r="M17" s="14">
        <v>2</v>
      </c>
      <c r="N17" s="14">
        <v>4</v>
      </c>
      <c r="O17" s="14">
        <v>0</v>
      </c>
      <c r="P17" s="14">
        <v>0</v>
      </c>
      <c r="Q17" s="12">
        <f t="shared" si="2"/>
        <v>32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35591</v>
      </c>
      <c r="C18" s="18">
        <f t="shared" si="5"/>
        <v>7160</v>
      </c>
      <c r="D18" s="18">
        <f t="shared" si="5"/>
        <v>18251</v>
      </c>
      <c r="E18" s="18">
        <f t="shared" si="5"/>
        <v>5595</v>
      </c>
      <c r="F18" s="18">
        <f t="shared" si="5"/>
        <v>25855</v>
      </c>
      <c r="G18" s="18">
        <f t="shared" si="5"/>
        <v>3575</v>
      </c>
      <c r="H18" s="18">
        <f t="shared" si="5"/>
        <v>27239</v>
      </c>
      <c r="I18" s="18">
        <f t="shared" si="5"/>
        <v>31860</v>
      </c>
      <c r="J18" s="18">
        <f t="shared" si="5"/>
        <v>3428</v>
      </c>
      <c r="K18" s="18">
        <f t="shared" si="5"/>
        <v>25265</v>
      </c>
      <c r="L18" s="18">
        <f t="shared" si="5"/>
        <v>25109</v>
      </c>
      <c r="M18" s="18">
        <f t="shared" si="5"/>
        <v>42596</v>
      </c>
      <c r="N18" s="18">
        <f t="shared" si="5"/>
        <v>41739</v>
      </c>
      <c r="O18" s="18">
        <f t="shared" si="5"/>
        <v>12053</v>
      </c>
      <c r="P18" s="18">
        <f t="shared" si="5"/>
        <v>7072</v>
      </c>
      <c r="Q18" s="12">
        <f aca="true" t="shared" si="6" ref="Q18:Q24">SUM(B18:P18)</f>
        <v>312388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20073</v>
      </c>
      <c r="C19" s="14">
        <v>4097</v>
      </c>
      <c r="D19" s="14">
        <v>11027</v>
      </c>
      <c r="E19" s="14">
        <v>3468</v>
      </c>
      <c r="F19" s="14">
        <v>14279</v>
      </c>
      <c r="G19" s="14">
        <v>2154</v>
      </c>
      <c r="H19" s="14">
        <v>16384</v>
      </c>
      <c r="I19" s="14">
        <v>19307</v>
      </c>
      <c r="J19" s="14">
        <v>2179</v>
      </c>
      <c r="K19" s="14">
        <v>15384</v>
      </c>
      <c r="L19" s="14">
        <v>14020</v>
      </c>
      <c r="M19" s="14">
        <v>24809</v>
      </c>
      <c r="N19" s="14">
        <v>22525</v>
      </c>
      <c r="O19" s="14">
        <v>6469</v>
      </c>
      <c r="P19" s="14">
        <v>3796</v>
      </c>
      <c r="Q19" s="12">
        <f t="shared" si="6"/>
        <v>179971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14385</v>
      </c>
      <c r="C20" s="14">
        <v>2827</v>
      </c>
      <c r="D20" s="14">
        <v>6529</v>
      </c>
      <c r="E20" s="14">
        <v>1952</v>
      </c>
      <c r="F20" s="14">
        <v>10885</v>
      </c>
      <c r="G20" s="14">
        <v>1281</v>
      </c>
      <c r="H20" s="14">
        <v>9983</v>
      </c>
      <c r="I20" s="14">
        <v>11269</v>
      </c>
      <c r="J20" s="14">
        <v>1144</v>
      </c>
      <c r="K20" s="14">
        <v>9180</v>
      </c>
      <c r="L20" s="14">
        <v>10414</v>
      </c>
      <c r="M20" s="14">
        <v>16553</v>
      </c>
      <c r="N20" s="14">
        <v>18039</v>
      </c>
      <c r="O20" s="14">
        <v>5228</v>
      </c>
      <c r="P20" s="14">
        <v>3087</v>
      </c>
      <c r="Q20" s="12">
        <f t="shared" si="6"/>
        <v>122756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1133</v>
      </c>
      <c r="C21" s="14">
        <v>236</v>
      </c>
      <c r="D21" s="14">
        <v>695</v>
      </c>
      <c r="E21" s="14">
        <v>175</v>
      </c>
      <c r="F21" s="14">
        <v>691</v>
      </c>
      <c r="G21" s="14">
        <v>140</v>
      </c>
      <c r="H21" s="14">
        <v>872</v>
      </c>
      <c r="I21" s="14">
        <v>1284</v>
      </c>
      <c r="J21" s="14">
        <v>105</v>
      </c>
      <c r="K21" s="14">
        <v>701</v>
      </c>
      <c r="L21" s="14">
        <v>675</v>
      </c>
      <c r="M21" s="14">
        <v>1234</v>
      </c>
      <c r="N21" s="14">
        <v>1175</v>
      </c>
      <c r="O21" s="14">
        <v>356</v>
      </c>
      <c r="P21" s="14">
        <v>189</v>
      </c>
      <c r="Q21" s="12">
        <f t="shared" si="6"/>
        <v>9661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46367</v>
      </c>
      <c r="C22" s="14">
        <f t="shared" si="7"/>
        <v>10618</v>
      </c>
      <c r="D22" s="14">
        <f t="shared" si="7"/>
        <v>30735</v>
      </c>
      <c r="E22" s="14">
        <f t="shared" si="7"/>
        <v>8596</v>
      </c>
      <c r="F22" s="14">
        <f t="shared" si="7"/>
        <v>47252</v>
      </c>
      <c r="G22" s="14">
        <f t="shared" si="7"/>
        <v>8291</v>
      </c>
      <c r="H22" s="14">
        <f t="shared" si="7"/>
        <v>47387</v>
      </c>
      <c r="I22" s="14">
        <f t="shared" si="7"/>
        <v>65751</v>
      </c>
      <c r="J22" s="14">
        <f t="shared" si="7"/>
        <v>6090</v>
      </c>
      <c r="K22" s="14">
        <f t="shared" si="7"/>
        <v>40998</v>
      </c>
      <c r="L22" s="14">
        <f t="shared" si="7"/>
        <v>38504</v>
      </c>
      <c r="M22" s="14">
        <f t="shared" si="7"/>
        <v>46011</v>
      </c>
      <c r="N22" s="14">
        <f t="shared" si="7"/>
        <v>38477</v>
      </c>
      <c r="O22" s="14">
        <f t="shared" si="7"/>
        <v>10513</v>
      </c>
      <c r="P22" s="14">
        <f t="shared" si="7"/>
        <v>5777</v>
      </c>
      <c r="Q22" s="12">
        <f t="shared" si="6"/>
        <v>451367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31845</v>
      </c>
      <c r="C23" s="14">
        <v>6975</v>
      </c>
      <c r="D23" s="14">
        <v>23243</v>
      </c>
      <c r="E23" s="14">
        <v>6594</v>
      </c>
      <c r="F23" s="14">
        <v>33728</v>
      </c>
      <c r="G23" s="14">
        <v>6365</v>
      </c>
      <c r="H23" s="14">
        <v>34158</v>
      </c>
      <c r="I23" s="14">
        <v>49172</v>
      </c>
      <c r="J23" s="14">
        <v>4915</v>
      </c>
      <c r="K23" s="14">
        <v>31428</v>
      </c>
      <c r="L23" s="14">
        <v>28278</v>
      </c>
      <c r="M23" s="14">
        <v>32918</v>
      </c>
      <c r="N23" s="14">
        <v>28215</v>
      </c>
      <c r="O23" s="14">
        <v>7598</v>
      </c>
      <c r="P23" s="14">
        <v>3920</v>
      </c>
      <c r="Q23" s="12">
        <f t="shared" si="6"/>
        <v>329352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14522</v>
      </c>
      <c r="C24" s="14">
        <v>3643</v>
      </c>
      <c r="D24" s="14">
        <v>7492</v>
      </c>
      <c r="E24" s="14">
        <v>2002</v>
      </c>
      <c r="F24" s="14">
        <v>13524</v>
      </c>
      <c r="G24" s="14">
        <v>1926</v>
      </c>
      <c r="H24" s="14">
        <v>13229</v>
      </c>
      <c r="I24" s="14">
        <v>16579</v>
      </c>
      <c r="J24" s="14">
        <v>1175</v>
      </c>
      <c r="K24" s="14">
        <v>9570</v>
      </c>
      <c r="L24" s="14">
        <v>10226</v>
      </c>
      <c r="M24" s="14">
        <v>13093</v>
      </c>
      <c r="N24" s="14">
        <v>10262</v>
      </c>
      <c r="O24" s="14">
        <v>2915</v>
      </c>
      <c r="P24" s="14">
        <v>1857</v>
      </c>
      <c r="Q24" s="12">
        <f t="shared" si="6"/>
        <v>122015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9" ht="18.75" customHeight="1">
      <c r="A28" s="55" t="s">
        <v>60</v>
      </c>
      <c r="B28" s="56">
        <f>B29+B30</f>
        <v>371331.0124</v>
      </c>
      <c r="C28" s="56">
        <f>C29+C30</f>
        <v>90302.1132</v>
      </c>
      <c r="D28" s="56">
        <f>D29+D30</f>
        <v>233842.0055</v>
      </c>
      <c r="E28" s="56">
        <f aca="true" t="shared" si="8" ref="E28:P28">E29+E30</f>
        <v>79926.71639999999</v>
      </c>
      <c r="F28" s="56">
        <f t="shared" si="8"/>
        <v>324450.142</v>
      </c>
      <c r="G28" s="56">
        <f t="shared" si="8"/>
        <v>70489.1808</v>
      </c>
      <c r="H28" s="56">
        <f t="shared" si="8"/>
        <v>362927.5106</v>
      </c>
      <c r="I28" s="56">
        <f t="shared" si="8"/>
        <v>391256.8636</v>
      </c>
      <c r="J28" s="56">
        <f t="shared" si="8"/>
        <v>47251.814999999995</v>
      </c>
      <c r="K28" s="56">
        <f t="shared" si="8"/>
        <v>302592.9252</v>
      </c>
      <c r="L28" s="56">
        <f t="shared" si="8"/>
        <v>352999.22199999995</v>
      </c>
      <c r="M28" s="56">
        <f t="shared" si="8"/>
        <v>445242.71270000003</v>
      </c>
      <c r="N28" s="56">
        <f t="shared" si="8"/>
        <v>442399.6492</v>
      </c>
      <c r="O28" s="56">
        <f t="shared" si="8"/>
        <v>183279.6574</v>
      </c>
      <c r="P28" s="56">
        <f t="shared" si="8"/>
        <v>93373.64300000001</v>
      </c>
      <c r="Q28" s="56">
        <f>SUM(B28:P28)</f>
        <v>3791665.169</v>
      </c>
      <c r="S28" s="62"/>
    </row>
    <row r="29" spans="1:17" ht="18.75" customHeight="1">
      <c r="A29" s="54" t="s">
        <v>38</v>
      </c>
      <c r="B29" s="52">
        <f aca="true" t="shared" si="9" ref="B29:P29">B26*B7</f>
        <v>361457.1324</v>
      </c>
      <c r="C29" s="52">
        <f>C26*C7</f>
        <v>89112.6732</v>
      </c>
      <c r="D29" s="52">
        <f>D26*D7</f>
        <v>227245.4855</v>
      </c>
      <c r="E29" s="52">
        <f t="shared" si="9"/>
        <v>78702.0964</v>
      </c>
      <c r="F29" s="52">
        <f t="shared" si="9"/>
        <v>312162.532</v>
      </c>
      <c r="G29" s="52">
        <f t="shared" si="9"/>
        <v>70489.1808</v>
      </c>
      <c r="H29" s="52">
        <f t="shared" si="9"/>
        <v>345276.6306</v>
      </c>
      <c r="I29" s="52">
        <f t="shared" si="9"/>
        <v>386395.3236</v>
      </c>
      <c r="J29" s="52">
        <f t="shared" si="9"/>
        <v>47251.814999999995</v>
      </c>
      <c r="K29" s="52">
        <f t="shared" si="9"/>
        <v>299025.8152</v>
      </c>
      <c r="L29" s="52">
        <f t="shared" si="9"/>
        <v>334333.872</v>
      </c>
      <c r="M29" s="52">
        <f t="shared" si="9"/>
        <v>422812.4427</v>
      </c>
      <c r="N29" s="52">
        <f t="shared" si="9"/>
        <v>422466.9492</v>
      </c>
      <c r="O29" s="52">
        <f t="shared" si="9"/>
        <v>166713.3074</v>
      </c>
      <c r="P29" s="52">
        <f t="shared" si="9"/>
        <v>89236.683</v>
      </c>
      <c r="Q29" s="53">
        <f>SUM(B29:P29)</f>
        <v>3652681.9390000002</v>
      </c>
    </row>
    <row r="30" spans="1:28" ht="18.75" customHeight="1">
      <c r="A30" s="17" t="s">
        <v>36</v>
      </c>
      <c r="B30" s="52">
        <v>9873.88</v>
      </c>
      <c r="C30" s="52">
        <v>1189.44</v>
      </c>
      <c r="D30" s="52">
        <v>6596.52</v>
      </c>
      <c r="E30" s="52">
        <v>1224.62</v>
      </c>
      <c r="F30" s="52">
        <v>12287.61</v>
      </c>
      <c r="G30" s="52">
        <v>0</v>
      </c>
      <c r="H30" s="52">
        <v>17650.88</v>
      </c>
      <c r="I30" s="52">
        <v>4861.54</v>
      </c>
      <c r="J30" s="52">
        <v>0</v>
      </c>
      <c r="K30" s="52">
        <v>3567.11</v>
      </c>
      <c r="L30" s="52">
        <v>18665.35</v>
      </c>
      <c r="M30" s="52">
        <v>22430.27</v>
      </c>
      <c r="N30" s="52">
        <v>19932.7</v>
      </c>
      <c r="O30" s="52">
        <v>16566.35</v>
      </c>
      <c r="P30" s="52">
        <v>4136.96</v>
      </c>
      <c r="Q30" s="53">
        <f>SUM(B30:P30)</f>
        <v>138983.22999999998</v>
      </c>
      <c r="R30"/>
      <c r="S30"/>
      <c r="T30"/>
      <c r="U30"/>
      <c r="V30"/>
      <c r="W30"/>
      <c r="X30"/>
      <c r="Y30"/>
      <c r="Z30"/>
      <c r="AA30"/>
      <c r="AB30"/>
    </row>
    <row r="31" spans="1:17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</row>
    <row r="32" spans="1:17" ht="18.75" customHeight="1">
      <c r="A32" s="2" t="s">
        <v>58</v>
      </c>
      <c r="B32" s="25">
        <f aca="true" t="shared" si="10" ref="B32:Q32">+B33+B35+B42+B43+B44-B45</f>
        <v>-46646.4</v>
      </c>
      <c r="C32" s="25">
        <f>+C33+C35+C42+C43+C44-C45</f>
        <v>-9679.3</v>
      </c>
      <c r="D32" s="25">
        <f>+D33+D35+D42+D43+D44-D45</f>
        <v>-33892.6</v>
      </c>
      <c r="E32" s="25">
        <f t="shared" si="10"/>
        <v>-11794.9</v>
      </c>
      <c r="F32" s="25">
        <f t="shared" si="10"/>
        <v>-40170.6</v>
      </c>
      <c r="G32" s="25">
        <f t="shared" si="10"/>
        <v>-5568.5</v>
      </c>
      <c r="H32" s="25">
        <f t="shared" si="10"/>
        <v>-38115.2</v>
      </c>
      <c r="I32" s="25">
        <f t="shared" si="10"/>
        <v>-57327.6</v>
      </c>
      <c r="J32" s="25">
        <f t="shared" si="10"/>
        <v>-6811.2</v>
      </c>
      <c r="K32" s="25">
        <f t="shared" si="10"/>
        <v>-47067.8</v>
      </c>
      <c r="L32" s="25">
        <f t="shared" si="10"/>
        <v>-40295.3</v>
      </c>
      <c r="M32" s="25">
        <f t="shared" si="10"/>
        <v>-41370.3</v>
      </c>
      <c r="N32" s="25">
        <f t="shared" si="10"/>
        <v>-38368.9</v>
      </c>
      <c r="O32" s="25">
        <f t="shared" si="10"/>
        <v>-15763.8</v>
      </c>
      <c r="P32" s="25">
        <f t="shared" si="10"/>
        <v>-10410.3</v>
      </c>
      <c r="Q32" s="25">
        <f t="shared" si="10"/>
        <v>-443282.7</v>
      </c>
    </row>
    <row r="33" spans="1:17" ht="18.75" customHeight="1">
      <c r="A33" s="17" t="s">
        <v>62</v>
      </c>
      <c r="B33" s="26">
        <f>+B34</f>
        <v>-46646.4</v>
      </c>
      <c r="C33" s="26">
        <f>+C34</f>
        <v>-9679.3</v>
      </c>
      <c r="D33" s="26">
        <f>+D34</f>
        <v>-33892.6</v>
      </c>
      <c r="E33" s="26">
        <f aca="true" t="shared" si="11" ref="E33:Q33">+E34</f>
        <v>-11794.9</v>
      </c>
      <c r="F33" s="26">
        <f t="shared" si="11"/>
        <v>-39633.1</v>
      </c>
      <c r="G33" s="26">
        <f t="shared" si="11"/>
        <v>-5568.5</v>
      </c>
      <c r="H33" s="26">
        <f t="shared" si="11"/>
        <v>-37577.7</v>
      </c>
      <c r="I33" s="26">
        <f t="shared" si="11"/>
        <v>-57327.6</v>
      </c>
      <c r="J33" s="26">
        <f t="shared" si="11"/>
        <v>-6273.7</v>
      </c>
      <c r="K33" s="26">
        <f t="shared" si="11"/>
        <v>-47067.8</v>
      </c>
      <c r="L33" s="26">
        <f t="shared" si="11"/>
        <v>-40295.3</v>
      </c>
      <c r="M33" s="26">
        <f t="shared" si="11"/>
        <v>-41370.3</v>
      </c>
      <c r="N33" s="26">
        <f t="shared" si="11"/>
        <v>-38368.9</v>
      </c>
      <c r="O33" s="26">
        <f t="shared" si="11"/>
        <v>-15763.8</v>
      </c>
      <c r="P33" s="26">
        <f t="shared" si="11"/>
        <v>-10410.3</v>
      </c>
      <c r="Q33" s="26">
        <f t="shared" si="11"/>
        <v>-441670.2</v>
      </c>
    </row>
    <row r="34" spans="1:28" ht="18.75" customHeight="1">
      <c r="A34" s="13" t="s">
        <v>39</v>
      </c>
      <c r="B34" s="20">
        <f aca="true" t="shared" si="12" ref="B34:G34">ROUND(-B9*$F$3,2)</f>
        <v>-46646.4</v>
      </c>
      <c r="C34" s="20">
        <f t="shared" si="12"/>
        <v>-9679.3</v>
      </c>
      <c r="D34" s="20">
        <f t="shared" si="12"/>
        <v>-33892.6</v>
      </c>
      <c r="E34" s="20">
        <f t="shared" si="12"/>
        <v>-11794.9</v>
      </c>
      <c r="F34" s="20">
        <f t="shared" si="12"/>
        <v>-39633.1</v>
      </c>
      <c r="G34" s="20">
        <f t="shared" si="12"/>
        <v>-5568.5</v>
      </c>
      <c r="H34" s="20">
        <f aca="true" t="shared" si="13" ref="H34:P34">ROUND(-H9*$F$3,2)</f>
        <v>-37577.7</v>
      </c>
      <c r="I34" s="20">
        <f t="shared" si="13"/>
        <v>-57327.6</v>
      </c>
      <c r="J34" s="20">
        <f t="shared" si="13"/>
        <v>-6273.7</v>
      </c>
      <c r="K34" s="20">
        <f>ROUND(-K9*$F$3,2)</f>
        <v>-47067.8</v>
      </c>
      <c r="L34" s="20">
        <f>ROUND(-L9*$F$3,2)</f>
        <v>-40295.3</v>
      </c>
      <c r="M34" s="20">
        <f>ROUND(-M9*$F$3,2)</f>
        <v>-41370.3</v>
      </c>
      <c r="N34" s="20">
        <f>ROUND(-N9*$F$3,2)</f>
        <v>-38368.9</v>
      </c>
      <c r="O34" s="20">
        <f t="shared" si="13"/>
        <v>-15763.8</v>
      </c>
      <c r="P34" s="20">
        <f t="shared" si="13"/>
        <v>-10410.3</v>
      </c>
      <c r="Q34" s="44">
        <f aca="true" t="shared" si="14" ref="Q34:Q45">SUM(B34:P34)</f>
        <v>-441670.2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5" ref="B35:M35">SUM(B36:B41)</f>
        <v>0</v>
      </c>
      <c r="C35" s="26">
        <f>SUM(C36:C41)</f>
        <v>0</v>
      </c>
      <c r="D35" s="26">
        <f>SUM(D36:D41)</f>
        <v>0</v>
      </c>
      <c r="E35" s="26">
        <f t="shared" si="15"/>
        <v>0</v>
      </c>
      <c r="F35" s="26">
        <f t="shared" si="15"/>
        <v>-537.5</v>
      </c>
      <c r="G35" s="26">
        <f t="shared" si="15"/>
        <v>0</v>
      </c>
      <c r="H35" s="26">
        <f t="shared" si="15"/>
        <v>-537.5</v>
      </c>
      <c r="I35" s="26">
        <f t="shared" si="15"/>
        <v>0</v>
      </c>
      <c r="J35" s="26">
        <f t="shared" si="15"/>
        <v>-537.5</v>
      </c>
      <c r="K35" s="26">
        <f t="shared" si="15"/>
        <v>0</v>
      </c>
      <c r="L35" s="26">
        <f t="shared" si="15"/>
        <v>0</v>
      </c>
      <c r="M35" s="26">
        <f t="shared" si="15"/>
        <v>0</v>
      </c>
      <c r="N35" s="26">
        <f>SUM(N36:N41)</f>
        <v>0</v>
      </c>
      <c r="O35" s="26">
        <f>SUM(O36:O41)</f>
        <v>0</v>
      </c>
      <c r="P35" s="26">
        <f>SUM(P36:P41)</f>
        <v>0</v>
      </c>
      <c r="Q35" s="26">
        <f t="shared" si="14"/>
        <v>-1612.5</v>
      </c>
    </row>
    <row r="36" spans="1:28" ht="18.75" customHeight="1">
      <c r="A36" s="13" t="s">
        <v>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f t="shared" si="14"/>
        <v>0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4"/>
        <v>0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-537.5</v>
      </c>
      <c r="G38" s="24">
        <v>0</v>
      </c>
      <c r="H38" s="24">
        <v>-537.5</v>
      </c>
      <c r="I38" s="24">
        <v>0</v>
      </c>
      <c r="J38" s="24">
        <v>-537.5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4"/>
        <v>-1612.5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4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4"/>
        <v>0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4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7" t="s">
        <v>61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4">
        <f t="shared" si="14"/>
        <v>0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4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1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0">
        <f t="shared" si="14"/>
        <v>0</v>
      </c>
      <c r="R44"/>
      <c r="S44"/>
      <c r="T44"/>
      <c r="U44"/>
    </row>
    <row r="45" spans="1:21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4"/>
        <v>0</v>
      </c>
      <c r="R45"/>
      <c r="S45"/>
      <c r="T45"/>
      <c r="U45"/>
    </row>
    <row r="46" spans="1:28" ht="15.75">
      <c r="A46" s="2" t="s">
        <v>50</v>
      </c>
      <c r="B46" s="29">
        <f aca="true" t="shared" si="16" ref="B46:P46">+B28+B32</f>
        <v>324684.6124</v>
      </c>
      <c r="C46" s="29">
        <f t="shared" si="16"/>
        <v>80622.8132</v>
      </c>
      <c r="D46" s="29">
        <f t="shared" si="16"/>
        <v>199949.4055</v>
      </c>
      <c r="E46" s="29">
        <f t="shared" si="16"/>
        <v>68131.8164</v>
      </c>
      <c r="F46" s="29">
        <f t="shared" si="16"/>
        <v>284279.542</v>
      </c>
      <c r="G46" s="29">
        <f t="shared" si="16"/>
        <v>64920.6808</v>
      </c>
      <c r="H46" s="29">
        <f t="shared" si="16"/>
        <v>324812.31059999997</v>
      </c>
      <c r="I46" s="29">
        <f t="shared" si="16"/>
        <v>333929.2636</v>
      </c>
      <c r="J46" s="29">
        <f t="shared" si="16"/>
        <v>40440.615</v>
      </c>
      <c r="K46" s="29">
        <f t="shared" si="16"/>
        <v>255525.1252</v>
      </c>
      <c r="L46" s="29">
        <f t="shared" si="16"/>
        <v>312703.92199999996</v>
      </c>
      <c r="M46" s="29">
        <f t="shared" si="16"/>
        <v>403872.41270000004</v>
      </c>
      <c r="N46" s="29">
        <f t="shared" si="16"/>
        <v>404030.74919999996</v>
      </c>
      <c r="O46" s="29">
        <f t="shared" si="16"/>
        <v>167515.8574</v>
      </c>
      <c r="P46" s="29">
        <f t="shared" si="16"/>
        <v>82963.34300000001</v>
      </c>
      <c r="Q46" s="29">
        <f>SUM(B46:P46)</f>
        <v>3348382.469</v>
      </c>
      <c r="R46" s="65"/>
      <c r="S46" s="67"/>
      <c r="T46"/>
      <c r="U46"/>
      <c r="V46"/>
      <c r="W46"/>
      <c r="X46"/>
      <c r="Y46"/>
      <c r="Z46"/>
      <c r="AA46"/>
      <c r="AB46"/>
    </row>
    <row r="47" spans="1:21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6"/>
      <c r="R47" s="67"/>
      <c r="S47" s="63"/>
      <c r="T47" s="65"/>
      <c r="U47"/>
    </row>
    <row r="48" spans="1:19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S48" s="64"/>
    </row>
    <row r="49" spans="1:19" ht="18.75" customHeight="1">
      <c r="A49" s="2" t="s">
        <v>51</v>
      </c>
      <c r="B49" s="35">
        <f>SUM(B50:B64)</f>
        <v>324684.61</v>
      </c>
      <c r="C49" s="35">
        <f aca="true" t="shared" si="17" ref="C49:P49">SUM(C50:C64)</f>
        <v>80622.81</v>
      </c>
      <c r="D49" s="35">
        <f t="shared" si="17"/>
        <v>199949.41</v>
      </c>
      <c r="E49" s="35">
        <f t="shared" si="17"/>
        <v>68131.82</v>
      </c>
      <c r="F49" s="35">
        <f t="shared" si="17"/>
        <v>284279.54</v>
      </c>
      <c r="G49" s="35">
        <f t="shared" si="17"/>
        <v>64920.68</v>
      </c>
      <c r="H49" s="35">
        <f t="shared" si="17"/>
        <v>324812.31</v>
      </c>
      <c r="I49" s="35">
        <f t="shared" si="17"/>
        <v>333929.26</v>
      </c>
      <c r="J49" s="35">
        <f t="shared" si="17"/>
        <v>40440.62</v>
      </c>
      <c r="K49" s="35">
        <f t="shared" si="17"/>
        <v>255525.13</v>
      </c>
      <c r="L49" s="35">
        <f t="shared" si="17"/>
        <v>312703.92</v>
      </c>
      <c r="M49" s="35">
        <f t="shared" si="17"/>
        <v>403872.41</v>
      </c>
      <c r="N49" s="35">
        <f t="shared" si="17"/>
        <v>404030.75</v>
      </c>
      <c r="O49" s="35">
        <f t="shared" si="17"/>
        <v>167515.86</v>
      </c>
      <c r="P49" s="35">
        <f t="shared" si="17"/>
        <v>82963.34</v>
      </c>
      <c r="Q49" s="29">
        <f>SUM(Q50:Q64)</f>
        <v>3348382.4699999997</v>
      </c>
      <c r="S49" s="64"/>
    </row>
    <row r="50" spans="1:20" ht="18.75" customHeight="1">
      <c r="A50" s="17" t="s">
        <v>83</v>
      </c>
      <c r="B50" s="35">
        <v>324684.61</v>
      </c>
      <c r="C50" s="34">
        <v>0</v>
      </c>
      <c r="D50" s="35">
        <v>199949.41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9">
        <f>SUM(B50:P50)</f>
        <v>524634.02</v>
      </c>
      <c r="R50"/>
      <c r="S50" s="64"/>
      <c r="T50" s="65"/>
    </row>
    <row r="51" spans="1:18" ht="18.75" customHeight="1">
      <c r="A51" s="17" t="s">
        <v>84</v>
      </c>
      <c r="B51" s="34">
        <v>0</v>
      </c>
      <c r="C51" s="35">
        <v>80622.81</v>
      </c>
      <c r="D51" s="34">
        <v>0</v>
      </c>
      <c r="E51" s="35">
        <v>68131.82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 aca="true" t="shared" si="18" ref="Q51:Q63">SUM(B51:P51)</f>
        <v>148754.63</v>
      </c>
      <c r="R51"/>
    </row>
    <row r="52" spans="1:19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284279.54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6">
        <f t="shared" si="18"/>
        <v>284279.54</v>
      </c>
      <c r="S52"/>
    </row>
    <row r="53" spans="1:20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64920.68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9">
        <f t="shared" si="18"/>
        <v>64920.68</v>
      </c>
      <c r="T53"/>
    </row>
    <row r="54" spans="1:21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324812.31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6">
        <f t="shared" si="18"/>
        <v>324812.31</v>
      </c>
      <c r="U54"/>
    </row>
    <row r="55" spans="1:22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333929.26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9">
        <f t="shared" si="18"/>
        <v>333929.26</v>
      </c>
      <c r="V55"/>
    </row>
    <row r="56" spans="1:22" ht="18.75" customHeight="1">
      <c r="A56" s="17" t="s">
        <v>81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40440.62</v>
      </c>
      <c r="K56" s="34">
        <v>0</v>
      </c>
      <c r="L56" s="34">
        <v>0</v>
      </c>
      <c r="M56" s="34"/>
      <c r="N56" s="34"/>
      <c r="O56" s="34"/>
      <c r="P56" s="34"/>
      <c r="Q56" s="29">
        <f t="shared" si="18"/>
        <v>40440.62</v>
      </c>
      <c r="V56"/>
    </row>
    <row r="57" spans="1:23" ht="18.75" customHeight="1">
      <c r="A57" s="17" t="s">
        <v>82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255525.13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29">
        <f t="shared" si="18"/>
        <v>255525.13</v>
      </c>
      <c r="W57"/>
    </row>
    <row r="58" spans="1:24" ht="18.75" customHeight="1">
      <c r="A58" s="17" t="s">
        <v>87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v>312703.92</v>
      </c>
      <c r="M58" s="34">
        <v>0</v>
      </c>
      <c r="N58" s="34">
        <v>0</v>
      </c>
      <c r="O58" s="34">
        <v>0</v>
      </c>
      <c r="P58" s="34">
        <v>0</v>
      </c>
      <c r="Q58" s="29">
        <f t="shared" si="18"/>
        <v>312703.92</v>
      </c>
      <c r="X58"/>
    </row>
    <row r="59" spans="1:25" ht="18.75" customHeight="1">
      <c r="A59" s="17" t="s">
        <v>88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v>403872.41</v>
      </c>
      <c r="N59" s="34">
        <v>0</v>
      </c>
      <c r="O59" s="34">
        <v>0</v>
      </c>
      <c r="P59" s="34">
        <v>0</v>
      </c>
      <c r="Q59" s="29">
        <f t="shared" si="18"/>
        <v>403872.41</v>
      </c>
      <c r="R59"/>
      <c r="Y59"/>
    </row>
    <row r="60" spans="1:26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404030.75</v>
      </c>
      <c r="O60" s="34">
        <v>0</v>
      </c>
      <c r="P60" s="34">
        <v>0</v>
      </c>
      <c r="Q60" s="29">
        <f t="shared" si="18"/>
        <v>404030.75</v>
      </c>
      <c r="S60"/>
      <c r="Z60"/>
    </row>
    <row r="61" spans="1:27" ht="18.75" customHeight="1">
      <c r="A61" s="17" t="s">
        <v>89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167515.86</v>
      </c>
      <c r="P61" s="34">
        <v>0</v>
      </c>
      <c r="Q61" s="29">
        <f t="shared" si="18"/>
        <v>167515.86</v>
      </c>
      <c r="T61"/>
      <c r="AA61"/>
    </row>
    <row r="62" spans="1:28" ht="18.75" customHeight="1">
      <c r="A62" s="17" t="s">
        <v>90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82963.34</v>
      </c>
      <c r="Q62" s="29">
        <f t="shared" si="18"/>
        <v>82963.34</v>
      </c>
      <c r="R62"/>
      <c r="U62"/>
      <c r="AB62"/>
    </row>
    <row r="63" spans="1:28" ht="18.75" customHeight="1">
      <c r="A63" s="17" t="s">
        <v>91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/>
      <c r="N63" s="34">
        <v>0</v>
      </c>
      <c r="O63" s="34">
        <v>0</v>
      </c>
      <c r="P63" s="34">
        <v>0</v>
      </c>
      <c r="Q63" s="29">
        <f t="shared" si="18"/>
        <v>0</v>
      </c>
      <c r="R63"/>
      <c r="U63"/>
      <c r="AB63"/>
    </row>
    <row r="64" spans="1:28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/>
      <c r="S64"/>
      <c r="T64"/>
      <c r="U64"/>
      <c r="V64"/>
      <c r="W64"/>
      <c r="X64"/>
      <c r="Y64"/>
      <c r="Z64"/>
      <c r="AA64"/>
      <c r="AB64"/>
    </row>
    <row r="65" spans="1:17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</row>
    <row r="66" spans="1:17" ht="15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8"/>
    </row>
    <row r="67" spans="1:17" ht="18.75" customHeight="1">
      <c r="A67" s="2" t="s">
        <v>78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29"/>
    </row>
    <row r="68" spans="1:18" ht="18.75" customHeight="1">
      <c r="A68" s="17" t="s">
        <v>85</v>
      </c>
      <c r="B68" s="42">
        <f>B29/B7</f>
        <v>2.2477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29"/>
      <c r="R68"/>
    </row>
    <row r="69" spans="1:18" ht="18.75" customHeight="1">
      <c r="A69" s="17" t="s">
        <v>86</v>
      </c>
      <c r="B69" s="42">
        <v>0</v>
      </c>
      <c r="C69" s="42">
        <f>C29/C7</f>
        <v>2.5868</v>
      </c>
      <c r="D69" s="42">
        <v>0</v>
      </c>
      <c r="E69" s="42">
        <f>E29/E7</f>
        <v>2.7578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9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6"/>
      <c r="S70"/>
    </row>
    <row r="71" spans="1:20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9"/>
      <c r="T71"/>
    </row>
    <row r="72" spans="1:21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6"/>
      <c r="U72"/>
    </row>
    <row r="73" spans="1:22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1.9578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9"/>
      <c r="V73"/>
    </row>
    <row r="74" spans="1:23" ht="18.75" customHeight="1">
      <c r="A74" s="17" t="s">
        <v>79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W74"/>
    </row>
    <row r="75" spans="1:23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4" ht="18.75" customHeight="1">
      <c r="A76" s="17" t="s">
        <v>92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26"/>
      <c r="X76"/>
    </row>
    <row r="77" spans="1:25" ht="18.75" customHeight="1">
      <c r="A77" s="17" t="s">
        <v>93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29"/>
      <c r="R77"/>
      <c r="Y77"/>
    </row>
    <row r="78" spans="1:26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26"/>
      <c r="S78"/>
      <c r="Z78"/>
    </row>
    <row r="79" spans="1:27" ht="18.75" customHeight="1">
      <c r="A79" s="17" t="s">
        <v>94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</v>
      </c>
      <c r="P79" s="42">
        <v>0</v>
      </c>
      <c r="Q79" s="57"/>
      <c r="T79"/>
      <c r="AA79"/>
    </row>
    <row r="80" spans="1:27" ht="18.75" customHeight="1">
      <c r="A80" s="17" t="s">
        <v>95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</v>
      </c>
      <c r="Q80" s="57"/>
      <c r="T80"/>
      <c r="AA80"/>
    </row>
    <row r="81" spans="1:27" ht="18.75" customHeight="1">
      <c r="A81" s="17" t="s">
        <v>96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57"/>
      <c r="T81"/>
      <c r="AA81"/>
    </row>
    <row r="82" spans="1:28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8"/>
      <c r="R82"/>
      <c r="U82"/>
      <c r="AB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6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ht="14.25">
      <c r="P97"/>
    </row>
  </sheetData>
  <sheetProtection/>
  <mergeCells count="7">
    <mergeCell ref="A84:P84"/>
    <mergeCell ref="A65:Q65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2019-09-18T14:39:53Z</dcterms:modified>
  <cp:category/>
  <cp:version/>
  <cp:contentType/>
  <cp:contentStatus/>
</cp:coreProperties>
</file>