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<sst xmlns="http://schemas.openxmlformats.org/spreadsheetml/2006/main" count="104" uniqueCount="98">
  <si>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</si>
  <si>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</si>
  <si>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</si>
  <si>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</si>
  <si>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</si>
  <si>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</si>
  <si>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</si>
  <si>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</si>
  <si>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</si>
  <si>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</si>
  <si>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</si>
  <si>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</si>
  <si>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</si>
  <si>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</si>
  <si>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</si>
  <si>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</si>
  <si>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</si>
  <si>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</si>
  <si>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</si>
  <si>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</si>
  <si>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</si>
  <si>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</si>
  <si>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</si>
  <si>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</si>
  <si>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</si>
  <si>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</si>
  <si>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</si>
  <si>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</si>
  <si>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</si>
  <si>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</si>
  <si>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</si>
  <si>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</si>
  <si>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</si>
  <si>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</si>
  <si>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</si>
  <si>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</si>
  <si>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</si>
  <si>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</si>
  <si>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</si>
  <si>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</si>
  <si>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</si>
  <si>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</si>
  <si>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</si>
  <si>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</si>
  <si>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</si>
  <si>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</si>
  <si>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</si>
  <si>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</si>
  <si>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</si>
  <si>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</si>
  <si>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</si>
  <si>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</si>
  <si>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</si>
  <si>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</si>
  <si>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</si>
  <si>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</si>
  <si>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</si>
  <si>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</si>
  <si>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</si>
  <si>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</si>
  <si>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</si>
  <si>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</si>
  <si>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</si>
  <si>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</si>
  <si>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</si>
  <si>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</si>
  <si>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</si>
  <si>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</si>
  <si>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</si>
  <si>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</si>
  <si>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</si>
  <si>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</si>
  <si>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</si>
  <si>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</si>
  <si>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</si>
  <si>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</si>
  <si>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</si>
  <si>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</si>
  <si>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</si>
  <si>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</si>
  <si>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</si>
  <si>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</si>
  <si>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</si>
  <si>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</si>
  <si>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</si>
  <si>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</si>
  <si>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</si>
  <si>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</si>
  <si>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</si>
  <si>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</si>
  <si>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</si>
  <si>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</si>
  <si>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</si>
  <si>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</si>
  <si>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</si>
  <si>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</si>
  <si>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</si>
  <si>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07/09/19 - VENCIMENTO 13/09/19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</si>
</sst>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238089</v>
      </c>
      <c r="C7" s="10">
        <f>C8+C18+C22</f>
        <v>50069</v>
      </c>
      <c r="D7" s="10">
        <f>D8+D18+D22</f>
        <v>147950</v>
      </c>
      <c r="E7" s="10">
        <f t="shared" si="0"/>
        <v>52154</v>
      </c>
      <c r="F7" s="10">
        <f t="shared" si="0"/>
        <v>69998</v>
      </c>
      <c r="G7" s="10">
        <f t="shared" si="0"/>
        <v>35740</v>
      </c>
      <c r="H7" s="10">
        <f t="shared" si="0"/>
        <v>204696</v>
      </c>
      <c r="I7" s="10">
        <f t="shared" si="0"/>
        <v>294045</v>
      </c>
      <c r="J7" s="10">
        <f t="shared" si="0"/>
        <v>6512</v>
      </c>
      <c r="K7" s="10">
        <f t="shared" si="0"/>
        <v>198990</v>
      </c>
      <c r="L7" s="10">
        <f t="shared" si="0"/>
        <v>175983</v>
      </c>
      <c r="M7" s="10">
        <f t="shared" si="0"/>
        <v>254852</v>
      </c>
      <c r="N7" s="10">
        <f t="shared" si="0"/>
        <v>223071</v>
      </c>
      <c r="O7" s="10">
        <f t="shared" si="0"/>
        <v>73086</v>
      </c>
      <c r="P7" s="10">
        <f t="shared" si="0"/>
        <v>48298</v>
      </c>
      <c r="Q7" s="10">
        <f>+Q8+Q18+Q22</f>
        <v>2073533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117744</v>
      </c>
      <c r="C8" s="12">
        <f>+C9+C10+C14</f>
        <v>24681</v>
      </c>
      <c r="D8" s="12">
        <f>+D9+D10+D14</f>
        <v>75295</v>
      </c>
      <c r="E8" s="12">
        <f t="shared" si="1"/>
        <v>26287</v>
      </c>
      <c r="F8" s="12">
        <f t="shared" si="1"/>
        <v>37936</v>
      </c>
      <c r="G8" s="12">
        <f t="shared" si="1"/>
        <v>17257</v>
      </c>
      <c r="H8" s="12">
        <f t="shared" si="1"/>
        <v>103244</v>
      </c>
      <c r="I8" s="12">
        <f t="shared" si="1"/>
        <v>150954</v>
      </c>
      <c r="J8" s="12">
        <f t="shared" si="1"/>
        <v>3222</v>
      </c>
      <c r="K8" s="12">
        <f t="shared" si="1"/>
        <v>99055</v>
      </c>
      <c r="L8" s="12">
        <f t="shared" si="1"/>
        <v>90792</v>
      </c>
      <c r="M8" s="12">
        <f t="shared" si="1"/>
        <v>133418</v>
      </c>
      <c r="N8" s="12">
        <f t="shared" si="1"/>
        <v>116960</v>
      </c>
      <c r="O8" s="12">
        <f t="shared" si="1"/>
        <v>41260</v>
      </c>
      <c r="P8" s="12">
        <f t="shared" si="1"/>
        <v>29382</v>
      </c>
      <c r="Q8" s="12">
        <f>SUM(B8:P8)</f>
        <v>1067487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14383</v>
      </c>
      <c r="C9" s="14">
        <v>3015</v>
      </c>
      <c r="D9" s="14">
        <v>11396</v>
      </c>
      <c r="E9" s="14">
        <v>4500</v>
      </c>
      <c r="F9" s="14">
        <v>3821</v>
      </c>
      <c r="G9" s="14">
        <v>1952</v>
      </c>
      <c r="H9" s="14">
        <v>11746</v>
      </c>
      <c r="I9" s="14">
        <v>18712</v>
      </c>
      <c r="J9" s="14">
        <v>483</v>
      </c>
      <c r="K9" s="14">
        <v>15882</v>
      </c>
      <c r="L9" s="14">
        <v>12602</v>
      </c>
      <c r="M9" s="14">
        <v>11896</v>
      </c>
      <c r="N9" s="14">
        <v>11551</v>
      </c>
      <c r="O9" s="14">
        <v>4873</v>
      </c>
      <c r="P9" s="14">
        <v>3991</v>
      </c>
      <c r="Q9" s="12">
        <f aca="true" t="shared" si="2" ref="Q9:Q17">SUM(B9:P9)</f>
        <v>130803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97740</v>
      </c>
      <c r="C10" s="14">
        <f t="shared" si="3"/>
        <v>20489</v>
      </c>
      <c r="D10" s="14">
        <f t="shared" si="3"/>
        <v>60397</v>
      </c>
      <c r="E10" s="14">
        <f t="shared" si="3"/>
        <v>20560</v>
      </c>
      <c r="F10" s="14">
        <f t="shared" si="3"/>
        <v>32352</v>
      </c>
      <c r="G10" s="14">
        <f t="shared" si="3"/>
        <v>14524</v>
      </c>
      <c r="H10" s="14">
        <f t="shared" si="3"/>
        <v>86379</v>
      </c>
      <c r="I10" s="14">
        <f t="shared" si="3"/>
        <v>124716</v>
      </c>
      <c r="J10" s="14">
        <f t="shared" si="3"/>
        <v>2615</v>
      </c>
      <c r="K10" s="14">
        <f t="shared" si="3"/>
        <v>78749</v>
      </c>
      <c r="L10" s="14">
        <f t="shared" si="3"/>
        <v>73976</v>
      </c>
      <c r="M10" s="14">
        <f t="shared" si="3"/>
        <v>114803</v>
      </c>
      <c r="N10" s="14">
        <f t="shared" si="3"/>
        <v>99101</v>
      </c>
      <c r="O10" s="14">
        <f t="shared" si="3"/>
        <v>34743</v>
      </c>
      <c r="P10" s="14">
        <f t="shared" si="3"/>
        <v>24355</v>
      </c>
      <c r="Q10" s="12">
        <f t="shared" si="2"/>
        <v>885499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42824</v>
      </c>
      <c r="C11" s="14">
        <v>9073</v>
      </c>
      <c r="D11" s="14">
        <v>26747</v>
      </c>
      <c r="E11" s="14">
        <v>9820</v>
      </c>
      <c r="F11" s="14">
        <v>14047</v>
      </c>
      <c r="G11" s="14">
        <v>6270</v>
      </c>
      <c r="H11" s="14">
        <v>37941</v>
      </c>
      <c r="I11" s="14">
        <v>53516</v>
      </c>
      <c r="J11" s="14">
        <v>1222</v>
      </c>
      <c r="K11" s="14">
        <v>35445</v>
      </c>
      <c r="L11" s="14">
        <v>31810</v>
      </c>
      <c r="M11" s="14">
        <v>51473</v>
      </c>
      <c r="N11" s="14">
        <v>42107</v>
      </c>
      <c r="O11" s="14">
        <v>14132</v>
      </c>
      <c r="P11" s="14">
        <v>9638</v>
      </c>
      <c r="Q11" s="12">
        <f t="shared" si="2"/>
        <v>386065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51128</v>
      </c>
      <c r="C12" s="14">
        <v>10585</v>
      </c>
      <c r="D12" s="14">
        <v>30503</v>
      </c>
      <c r="E12" s="14">
        <v>9869</v>
      </c>
      <c r="F12" s="14">
        <v>17380</v>
      </c>
      <c r="G12" s="14">
        <v>7605</v>
      </c>
      <c r="H12" s="14">
        <v>45028</v>
      </c>
      <c r="I12" s="14">
        <v>65098</v>
      </c>
      <c r="J12" s="14">
        <v>1309</v>
      </c>
      <c r="K12" s="14">
        <v>40253</v>
      </c>
      <c r="L12" s="14">
        <v>39460</v>
      </c>
      <c r="M12" s="14">
        <v>59562</v>
      </c>
      <c r="N12" s="14">
        <v>53886</v>
      </c>
      <c r="O12" s="14">
        <v>19465</v>
      </c>
      <c r="P12" s="14">
        <v>13945</v>
      </c>
      <c r="Q12" s="12">
        <f t="shared" si="2"/>
        <v>465076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3788</v>
      </c>
      <c r="C13" s="14">
        <v>831</v>
      </c>
      <c r="D13" s="14">
        <v>3147</v>
      </c>
      <c r="E13" s="14">
        <v>871</v>
      </c>
      <c r="F13" s="14">
        <v>925</v>
      </c>
      <c r="G13" s="14">
        <v>649</v>
      </c>
      <c r="H13" s="14">
        <v>3410</v>
      </c>
      <c r="I13" s="14">
        <v>6102</v>
      </c>
      <c r="J13" s="14">
        <v>84</v>
      </c>
      <c r="K13" s="14">
        <v>3051</v>
      </c>
      <c r="L13" s="14">
        <v>2706</v>
      </c>
      <c r="M13" s="14">
        <v>3768</v>
      </c>
      <c r="N13" s="14">
        <v>3108</v>
      </c>
      <c r="O13" s="14">
        <v>1146</v>
      </c>
      <c r="P13" s="14">
        <v>772</v>
      </c>
      <c r="Q13" s="12">
        <f t="shared" si="2"/>
        <v>34358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5621</v>
      </c>
      <c r="C14" s="14">
        <f t="shared" si="4"/>
        <v>1177</v>
      </c>
      <c r="D14" s="14">
        <f t="shared" si="4"/>
        <v>3502</v>
      </c>
      <c r="E14" s="14">
        <f t="shared" si="4"/>
        <v>1227</v>
      </c>
      <c r="F14" s="14">
        <f t="shared" si="4"/>
        <v>1763</v>
      </c>
      <c r="G14" s="14">
        <f t="shared" si="4"/>
        <v>781</v>
      </c>
      <c r="H14" s="14">
        <f t="shared" si="4"/>
        <v>5119</v>
      </c>
      <c r="I14" s="14">
        <f t="shared" si="4"/>
        <v>7526</v>
      </c>
      <c r="J14" s="14">
        <f t="shared" si="4"/>
        <v>124</v>
      </c>
      <c r="K14" s="14">
        <f t="shared" si="4"/>
        <v>4424</v>
      </c>
      <c r="L14" s="14">
        <f t="shared" si="4"/>
        <v>4214</v>
      </c>
      <c r="M14" s="14">
        <f t="shared" si="4"/>
        <v>6719</v>
      </c>
      <c r="N14" s="14">
        <f t="shared" si="4"/>
        <v>6308</v>
      </c>
      <c r="O14" s="14">
        <f t="shared" si="4"/>
        <v>1644</v>
      </c>
      <c r="P14" s="14">
        <f t="shared" si="4"/>
        <v>1036</v>
      </c>
      <c r="Q14" s="12">
        <f t="shared" si="2"/>
        <v>51185</v>
      </c>
    </row>
    <row r="15" spans="1:28" ht="18.75" customHeight="1">
      <c r="A15" s="15" t="s">
        <v>13</v>
      </c>
      <c r="B15" s="14">
        <v>5610</v>
      </c>
      <c r="C15" s="14">
        <v>1173</v>
      </c>
      <c r="D15" s="14">
        <v>3499</v>
      </c>
      <c r="E15" s="14">
        <v>1224</v>
      </c>
      <c r="F15" s="14">
        <v>1762</v>
      </c>
      <c r="G15" s="14">
        <v>780</v>
      </c>
      <c r="H15" s="14">
        <v>5112</v>
      </c>
      <c r="I15" s="14">
        <v>7517</v>
      </c>
      <c r="J15" s="14">
        <v>124</v>
      </c>
      <c r="K15" s="14">
        <v>4422</v>
      </c>
      <c r="L15" s="14">
        <v>4211</v>
      </c>
      <c r="M15" s="14">
        <v>6717</v>
      </c>
      <c r="N15" s="14">
        <v>6300</v>
      </c>
      <c r="O15" s="14">
        <v>1644</v>
      </c>
      <c r="P15" s="14">
        <v>1035</v>
      </c>
      <c r="Q15" s="12">
        <f t="shared" si="2"/>
        <v>51130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0</v>
      </c>
      <c r="D16" s="14">
        <v>3</v>
      </c>
      <c r="E16" s="14">
        <v>0</v>
      </c>
      <c r="F16" s="14">
        <v>1</v>
      </c>
      <c r="G16" s="14">
        <v>0</v>
      </c>
      <c r="H16" s="14">
        <v>6</v>
      </c>
      <c r="I16" s="14">
        <v>0</v>
      </c>
      <c r="J16" s="14">
        <v>0</v>
      </c>
      <c r="K16" s="14">
        <v>2</v>
      </c>
      <c r="L16" s="14">
        <v>1</v>
      </c>
      <c r="M16" s="14">
        <v>1</v>
      </c>
      <c r="N16" s="14">
        <v>2</v>
      </c>
      <c r="O16" s="14">
        <v>0</v>
      </c>
      <c r="P16" s="14">
        <v>1</v>
      </c>
      <c r="Q16" s="12">
        <f t="shared" si="2"/>
        <v>17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11</v>
      </c>
      <c r="C17" s="14">
        <v>4</v>
      </c>
      <c r="D17" s="14">
        <v>0</v>
      </c>
      <c r="E17" s="14">
        <v>3</v>
      </c>
      <c r="F17" s="14">
        <v>0</v>
      </c>
      <c r="G17" s="14">
        <v>1</v>
      </c>
      <c r="H17" s="14">
        <v>1</v>
      </c>
      <c r="I17" s="14">
        <v>9</v>
      </c>
      <c r="J17" s="14">
        <v>0</v>
      </c>
      <c r="K17" s="14">
        <v>0</v>
      </c>
      <c r="L17" s="14">
        <v>2</v>
      </c>
      <c r="M17" s="14">
        <v>1</v>
      </c>
      <c r="N17" s="14">
        <v>6</v>
      </c>
      <c r="O17" s="14">
        <v>0</v>
      </c>
      <c r="P17" s="14">
        <v>0</v>
      </c>
      <c r="Q17" s="12">
        <f t="shared" si="2"/>
        <v>38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56836</v>
      </c>
      <c r="C18" s="18">
        <f t="shared" si="5"/>
        <v>10968</v>
      </c>
      <c r="D18" s="18">
        <f t="shared" si="5"/>
        <v>29154</v>
      </c>
      <c r="E18" s="18">
        <f t="shared" si="5"/>
        <v>11472</v>
      </c>
      <c r="F18" s="18">
        <f t="shared" si="5"/>
        <v>12382</v>
      </c>
      <c r="G18" s="18">
        <f t="shared" si="5"/>
        <v>6399</v>
      </c>
      <c r="H18" s="18">
        <f t="shared" si="5"/>
        <v>39580</v>
      </c>
      <c r="I18" s="18">
        <f t="shared" si="5"/>
        <v>51754</v>
      </c>
      <c r="J18" s="18">
        <f t="shared" si="5"/>
        <v>1336</v>
      </c>
      <c r="K18" s="18">
        <f t="shared" si="5"/>
        <v>42269</v>
      </c>
      <c r="L18" s="18">
        <f t="shared" si="5"/>
        <v>36462</v>
      </c>
      <c r="M18" s="18">
        <f t="shared" si="5"/>
        <v>60244</v>
      </c>
      <c r="N18" s="18">
        <f t="shared" si="5"/>
        <v>57933</v>
      </c>
      <c r="O18" s="18">
        <f t="shared" si="5"/>
        <v>17683</v>
      </c>
      <c r="P18" s="18">
        <f t="shared" si="5"/>
        <v>10875</v>
      </c>
      <c r="Q18" s="12">
        <f aca="true" t="shared" si="6" ref="Q18:Q24">SUM(B18:P18)</f>
        <v>445347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33140</v>
      </c>
      <c r="C19" s="14">
        <v>6331</v>
      </c>
      <c r="D19" s="14">
        <v>17840</v>
      </c>
      <c r="E19" s="14">
        <v>7526</v>
      </c>
      <c r="F19" s="14">
        <v>6960</v>
      </c>
      <c r="G19" s="14">
        <v>3759</v>
      </c>
      <c r="H19" s="14">
        <v>23993</v>
      </c>
      <c r="I19" s="14">
        <v>31956</v>
      </c>
      <c r="J19" s="14">
        <v>889</v>
      </c>
      <c r="K19" s="14">
        <v>26341</v>
      </c>
      <c r="L19" s="14">
        <v>20797</v>
      </c>
      <c r="M19" s="14">
        <v>35767</v>
      </c>
      <c r="N19" s="14">
        <v>32474</v>
      </c>
      <c r="O19" s="14">
        <v>9978</v>
      </c>
      <c r="P19" s="14">
        <v>6173</v>
      </c>
      <c r="Q19" s="12">
        <f t="shared" si="6"/>
        <v>263924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21730</v>
      </c>
      <c r="C20" s="14">
        <v>4254</v>
      </c>
      <c r="D20" s="14">
        <v>10116</v>
      </c>
      <c r="E20" s="14">
        <v>3583</v>
      </c>
      <c r="F20" s="14">
        <v>5051</v>
      </c>
      <c r="G20" s="14">
        <v>2410</v>
      </c>
      <c r="H20" s="14">
        <v>14264</v>
      </c>
      <c r="I20" s="14">
        <v>17643</v>
      </c>
      <c r="J20" s="14">
        <v>418</v>
      </c>
      <c r="K20" s="14">
        <v>14750</v>
      </c>
      <c r="L20" s="14">
        <v>14553</v>
      </c>
      <c r="M20" s="14">
        <v>22687</v>
      </c>
      <c r="N20" s="14">
        <v>23906</v>
      </c>
      <c r="O20" s="14">
        <v>7188</v>
      </c>
      <c r="P20" s="14">
        <v>4414</v>
      </c>
      <c r="Q20" s="12">
        <f t="shared" si="6"/>
        <v>166967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1966</v>
      </c>
      <c r="C21" s="14">
        <v>383</v>
      </c>
      <c r="D21" s="14">
        <v>1198</v>
      </c>
      <c r="E21" s="14">
        <v>363</v>
      </c>
      <c r="F21" s="14">
        <v>371</v>
      </c>
      <c r="G21" s="14">
        <v>230</v>
      </c>
      <c r="H21" s="14">
        <v>1323</v>
      </c>
      <c r="I21" s="14">
        <v>2155</v>
      </c>
      <c r="J21" s="14">
        <v>29</v>
      </c>
      <c r="K21" s="14">
        <v>1178</v>
      </c>
      <c r="L21" s="14">
        <v>1112</v>
      </c>
      <c r="M21" s="14">
        <v>1790</v>
      </c>
      <c r="N21" s="14">
        <v>1553</v>
      </c>
      <c r="O21" s="14">
        <v>517</v>
      </c>
      <c r="P21" s="14">
        <v>288</v>
      </c>
      <c r="Q21" s="12">
        <f t="shared" si="6"/>
        <v>14456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63509</v>
      </c>
      <c r="C22" s="14">
        <f t="shared" si="7"/>
        <v>14420</v>
      </c>
      <c r="D22" s="14">
        <f t="shared" si="7"/>
        <v>43501</v>
      </c>
      <c r="E22" s="14">
        <f t="shared" si="7"/>
        <v>14395</v>
      </c>
      <c r="F22" s="14">
        <f t="shared" si="7"/>
        <v>19680</v>
      </c>
      <c r="G22" s="14">
        <f t="shared" si="7"/>
        <v>12084</v>
      </c>
      <c r="H22" s="14">
        <f t="shared" si="7"/>
        <v>61872</v>
      </c>
      <c r="I22" s="14">
        <f t="shared" si="7"/>
        <v>91337</v>
      </c>
      <c r="J22" s="14">
        <f t="shared" si="7"/>
        <v>1954</v>
      </c>
      <c r="K22" s="14">
        <f t="shared" si="7"/>
        <v>57666</v>
      </c>
      <c r="L22" s="14">
        <f t="shared" si="7"/>
        <v>48729</v>
      </c>
      <c r="M22" s="14">
        <f t="shared" si="7"/>
        <v>61190</v>
      </c>
      <c r="N22" s="14">
        <f t="shared" si="7"/>
        <v>48178</v>
      </c>
      <c r="O22" s="14">
        <f t="shared" si="7"/>
        <v>14143</v>
      </c>
      <c r="P22" s="14">
        <f t="shared" si="7"/>
        <v>8041</v>
      </c>
      <c r="Q22" s="12">
        <f t="shared" si="6"/>
        <v>560699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42975</v>
      </c>
      <c r="C23" s="14">
        <v>9315</v>
      </c>
      <c r="D23" s="14">
        <v>32275</v>
      </c>
      <c r="E23" s="14">
        <v>10668</v>
      </c>
      <c r="F23" s="14">
        <v>13411</v>
      </c>
      <c r="G23" s="14">
        <v>8968</v>
      </c>
      <c r="H23" s="14">
        <v>43532</v>
      </c>
      <c r="I23" s="14">
        <v>66662</v>
      </c>
      <c r="J23" s="14">
        <v>1601</v>
      </c>
      <c r="K23" s="14">
        <v>42749</v>
      </c>
      <c r="L23" s="14">
        <v>34453</v>
      </c>
      <c r="M23" s="14">
        <v>43427</v>
      </c>
      <c r="N23" s="14">
        <v>34388</v>
      </c>
      <c r="O23" s="14">
        <v>10286</v>
      </c>
      <c r="P23" s="14">
        <v>5495</v>
      </c>
      <c r="Q23" s="12">
        <f t="shared" si="6"/>
        <v>400205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20534</v>
      </c>
      <c r="C24" s="14">
        <v>5105</v>
      </c>
      <c r="D24" s="14">
        <v>11226</v>
      </c>
      <c r="E24" s="14">
        <v>3727</v>
      </c>
      <c r="F24" s="14">
        <v>6269</v>
      </c>
      <c r="G24" s="14">
        <v>3116</v>
      </c>
      <c r="H24" s="14">
        <v>18340</v>
      </c>
      <c r="I24" s="14">
        <v>24675</v>
      </c>
      <c r="J24" s="14">
        <v>353</v>
      </c>
      <c r="K24" s="14">
        <v>14917</v>
      </c>
      <c r="L24" s="14">
        <v>14276</v>
      </c>
      <c r="M24" s="14">
        <v>17763</v>
      </c>
      <c r="N24" s="14">
        <v>13790</v>
      </c>
      <c r="O24" s="14">
        <v>3857</v>
      </c>
      <c r="P24" s="14">
        <v>2546</v>
      </c>
      <c r="Q24" s="12">
        <f t="shared" si="6"/>
        <v>160494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545026.5253</v>
      </c>
      <c r="C28" s="56">
        <f>C29+C30</f>
        <v>130707.92920000001</v>
      </c>
      <c r="D28" s="56">
        <f>D29+D30</f>
        <v>349174.74500000005</v>
      </c>
      <c r="E28" s="56">
        <f aca="true" t="shared" si="8" ref="E28:P28">E29+E30</f>
        <v>145054.92119999998</v>
      </c>
      <c r="F28" s="56">
        <f t="shared" si="8"/>
        <v>157043.474</v>
      </c>
      <c r="G28" s="56">
        <f t="shared" si="8"/>
        <v>111551.688</v>
      </c>
      <c r="H28" s="56">
        <f t="shared" si="8"/>
        <v>503742.47119999997</v>
      </c>
      <c r="I28" s="56">
        <f t="shared" si="8"/>
        <v>580542.841</v>
      </c>
      <c r="J28" s="56">
        <f t="shared" si="8"/>
        <v>16312.56</v>
      </c>
      <c r="K28" s="56">
        <f t="shared" si="8"/>
        <v>458498.048</v>
      </c>
      <c r="L28" s="56">
        <f t="shared" si="8"/>
        <v>479828.80149999994</v>
      </c>
      <c r="M28" s="56">
        <f t="shared" si="8"/>
        <v>606627.5096</v>
      </c>
      <c r="N28" s="56">
        <f t="shared" si="8"/>
        <v>591975.9724</v>
      </c>
      <c r="O28" s="56">
        <f t="shared" si="8"/>
        <v>252941.0912</v>
      </c>
      <c r="P28" s="56">
        <f t="shared" si="8"/>
        <v>137758.20679999999</v>
      </c>
      <c r="Q28" s="56">
        <f>SUM(B28:P28)</f>
        <v>5066786.784399999</v>
      </c>
      <c r="S28" s="62"/>
    </row>
    <row r="29" spans="1:17" ht="18.75" customHeight="1">
      <c r="A29" s="54" t="s">
        <v>38</v>
      </c>
      <c r="B29" s="52">
        <f aca="true" t="shared" si="9" ref="B29:P29">B26*B7</f>
        <v>535152.6453</v>
      </c>
      <c r="C29" s="52">
        <f>C26*C7</f>
        <v>129518.48920000001</v>
      </c>
      <c r="D29" s="52">
        <f>D26*D7</f>
        <v>342578.22500000003</v>
      </c>
      <c r="E29" s="52">
        <f t="shared" si="9"/>
        <v>143830.3012</v>
      </c>
      <c r="F29" s="52">
        <f t="shared" si="9"/>
        <v>144755.864</v>
      </c>
      <c r="G29" s="52">
        <f t="shared" si="9"/>
        <v>111551.688</v>
      </c>
      <c r="H29" s="52">
        <f t="shared" si="9"/>
        <v>486091.59119999997</v>
      </c>
      <c r="I29" s="52">
        <f t="shared" si="9"/>
        <v>575681.301</v>
      </c>
      <c r="J29" s="52">
        <f t="shared" si="9"/>
        <v>16312.56</v>
      </c>
      <c r="K29" s="52">
        <f t="shared" si="9"/>
        <v>454930.938</v>
      </c>
      <c r="L29" s="52">
        <f t="shared" si="9"/>
        <v>461163.45149999997</v>
      </c>
      <c r="M29" s="52">
        <f t="shared" si="9"/>
        <v>584197.2396</v>
      </c>
      <c r="N29" s="52">
        <f t="shared" si="9"/>
        <v>572043.2724</v>
      </c>
      <c r="O29" s="52">
        <f t="shared" si="9"/>
        <v>236374.7412</v>
      </c>
      <c r="P29" s="52">
        <f t="shared" si="9"/>
        <v>133621.2468</v>
      </c>
      <c r="Q29" s="53">
        <f>SUM(B29:P29)</f>
        <v>4927803.5544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16566.35</v>
      </c>
      <c r="P30" s="52">
        <v>4136.96</v>
      </c>
      <c r="Q30" s="53">
        <f>SUM(B30:P30)</f>
        <v>138983.22999999998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-61846.9</v>
      </c>
      <c r="C32" s="25">
        <f>+C33+C35+C42+C43+C44-C45</f>
        <v>-12964.5</v>
      </c>
      <c r="D32" s="25">
        <f>+D33+D35+D42+D43+D44-D45</f>
        <v>-49002.8</v>
      </c>
      <c r="E32" s="25">
        <f t="shared" si="10"/>
        <v>-19350</v>
      </c>
      <c r="F32" s="25">
        <f t="shared" si="10"/>
        <v>-16967.8</v>
      </c>
      <c r="G32" s="25">
        <f t="shared" si="10"/>
        <v>-8393.6</v>
      </c>
      <c r="H32" s="25">
        <f t="shared" si="10"/>
        <v>-51045.3</v>
      </c>
      <c r="I32" s="25">
        <f t="shared" si="10"/>
        <v>-80461.6</v>
      </c>
      <c r="J32" s="25">
        <f t="shared" si="10"/>
        <v>-2614.4</v>
      </c>
      <c r="K32" s="25">
        <f t="shared" si="10"/>
        <v>-68292.6</v>
      </c>
      <c r="L32" s="25">
        <f t="shared" si="10"/>
        <v>-54188.6</v>
      </c>
      <c r="M32" s="25">
        <f t="shared" si="10"/>
        <v>-51152.8</v>
      </c>
      <c r="N32" s="25">
        <f t="shared" si="10"/>
        <v>-49669.3</v>
      </c>
      <c r="O32" s="25">
        <f t="shared" si="10"/>
        <v>-20953.9</v>
      </c>
      <c r="P32" s="25">
        <f t="shared" si="10"/>
        <v>-17161.3</v>
      </c>
      <c r="Q32" s="25">
        <f t="shared" si="10"/>
        <v>-564065.4</v>
      </c>
    </row>
    <row r="33" spans="1:17" ht="18.75" customHeight="1">
      <c r="A33" s="17" t="s">
        <v>62</v>
      </c>
      <c r="B33" s="26">
        <f>+B34</f>
        <v>-61846.9</v>
      </c>
      <c r="C33" s="26">
        <f>+C34</f>
        <v>-12964.5</v>
      </c>
      <c r="D33" s="26">
        <f>+D34</f>
        <v>-49002.8</v>
      </c>
      <c r="E33" s="26">
        <f aca="true" t="shared" si="11" ref="E33:Q33">+E34</f>
        <v>-19350</v>
      </c>
      <c r="F33" s="26">
        <f t="shared" si="11"/>
        <v>-16430.3</v>
      </c>
      <c r="G33" s="26">
        <f t="shared" si="11"/>
        <v>-8393.6</v>
      </c>
      <c r="H33" s="26">
        <f t="shared" si="11"/>
        <v>-50507.8</v>
      </c>
      <c r="I33" s="26">
        <f t="shared" si="11"/>
        <v>-80461.6</v>
      </c>
      <c r="J33" s="26">
        <f t="shared" si="11"/>
        <v>-2076.9</v>
      </c>
      <c r="K33" s="26">
        <f t="shared" si="11"/>
        <v>-68292.6</v>
      </c>
      <c r="L33" s="26">
        <f t="shared" si="11"/>
        <v>-54188.6</v>
      </c>
      <c r="M33" s="26">
        <f t="shared" si="11"/>
        <v>-51152.8</v>
      </c>
      <c r="N33" s="26">
        <f t="shared" si="11"/>
        <v>-49669.3</v>
      </c>
      <c r="O33" s="26">
        <f t="shared" si="11"/>
        <v>-20953.9</v>
      </c>
      <c r="P33" s="26">
        <f t="shared" si="11"/>
        <v>-17161.3</v>
      </c>
      <c r="Q33" s="26">
        <f t="shared" si="11"/>
        <v>-562452.9</v>
      </c>
    </row>
    <row r="34" spans="1:28" ht="18.75" customHeight="1">
      <c r="A34" s="13" t="s">
        <v>39</v>
      </c>
      <c r="B34" s="20">
        <f aca="true" t="shared" si="12" ref="B34:G34">ROUND(-B9*$F$3,2)</f>
        <v>-61846.9</v>
      </c>
      <c r="C34" s="20">
        <f t="shared" si="12"/>
        <v>-12964.5</v>
      </c>
      <c r="D34" s="20">
        <f t="shared" si="12"/>
        <v>-49002.8</v>
      </c>
      <c r="E34" s="20">
        <f t="shared" si="12"/>
        <v>-19350</v>
      </c>
      <c r="F34" s="20">
        <f t="shared" si="12"/>
        <v>-16430.3</v>
      </c>
      <c r="G34" s="20">
        <f t="shared" si="12"/>
        <v>-8393.6</v>
      </c>
      <c r="H34" s="20">
        <f aca="true" t="shared" si="13" ref="H34:P34">ROUND(-H9*$F$3,2)</f>
        <v>-50507.8</v>
      </c>
      <c r="I34" s="20">
        <f t="shared" si="13"/>
        <v>-80461.6</v>
      </c>
      <c r="J34" s="20">
        <f t="shared" si="13"/>
        <v>-2076.9</v>
      </c>
      <c r="K34" s="20">
        <f>ROUND(-K9*$F$3,2)</f>
        <v>-68292.6</v>
      </c>
      <c r="L34" s="20">
        <f>ROUND(-L9*$F$3,2)</f>
        <v>-54188.6</v>
      </c>
      <c r="M34" s="20">
        <f>ROUND(-M9*$F$3,2)</f>
        <v>-51152.8</v>
      </c>
      <c r="N34" s="20">
        <f>ROUND(-N9*$F$3,2)</f>
        <v>-49669.3</v>
      </c>
      <c r="O34" s="20">
        <f t="shared" si="13"/>
        <v>-20953.9</v>
      </c>
      <c r="P34" s="20">
        <f t="shared" si="13"/>
        <v>-17161.3</v>
      </c>
      <c r="Q34" s="44">
        <f aca="true" t="shared" si="14" ref="Q34:Q45">SUM(B34:P34)</f>
        <v>-562452.9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0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483179.62529999996</v>
      </c>
      <c r="C46" s="29">
        <f t="shared" si="16"/>
        <v>117743.42920000001</v>
      </c>
      <c r="D46" s="29">
        <f t="shared" si="16"/>
        <v>300171.94500000007</v>
      </c>
      <c r="E46" s="29">
        <f t="shared" si="16"/>
        <v>125704.92119999998</v>
      </c>
      <c r="F46" s="29">
        <f t="shared" si="16"/>
        <v>140075.674</v>
      </c>
      <c r="G46" s="29">
        <f t="shared" si="16"/>
        <v>103158.08799999999</v>
      </c>
      <c r="H46" s="29">
        <f t="shared" si="16"/>
        <v>452697.1712</v>
      </c>
      <c r="I46" s="29">
        <f t="shared" si="16"/>
        <v>500081.24100000004</v>
      </c>
      <c r="J46" s="29">
        <f t="shared" si="16"/>
        <v>13698.16</v>
      </c>
      <c r="K46" s="29">
        <f t="shared" si="16"/>
        <v>390205.448</v>
      </c>
      <c r="L46" s="29">
        <f t="shared" si="16"/>
        <v>425640.20149999997</v>
      </c>
      <c r="M46" s="29">
        <f t="shared" si="16"/>
        <v>555474.7096</v>
      </c>
      <c r="N46" s="29">
        <f t="shared" si="16"/>
        <v>542306.6723999999</v>
      </c>
      <c r="O46" s="29">
        <f t="shared" si="16"/>
        <v>231987.1912</v>
      </c>
      <c r="P46" s="29">
        <f t="shared" si="16"/>
        <v>120596.90679999998</v>
      </c>
      <c r="Q46" s="29">
        <f>SUM(B46:P46)</f>
        <v>4502721.3844</v>
      </c>
      <c r="R46" s="65"/>
      <c r="S46" s="76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483179.63</v>
      </c>
      <c r="C49" s="35">
        <f aca="true" t="shared" si="17" ref="C49:P49">SUM(C50:C64)</f>
        <v>117743.43</v>
      </c>
      <c r="D49" s="35">
        <f t="shared" si="17"/>
        <v>300171.95</v>
      </c>
      <c r="E49" s="35">
        <f t="shared" si="17"/>
        <v>125704.92</v>
      </c>
      <c r="F49" s="35">
        <f t="shared" si="17"/>
        <v>140075.67</v>
      </c>
      <c r="G49" s="35">
        <f t="shared" si="17"/>
        <v>103158.09</v>
      </c>
      <c r="H49" s="35">
        <f t="shared" si="17"/>
        <v>452697.17</v>
      </c>
      <c r="I49" s="35">
        <f t="shared" si="17"/>
        <v>500081.24</v>
      </c>
      <c r="J49" s="35">
        <f t="shared" si="17"/>
        <v>13698.16</v>
      </c>
      <c r="K49" s="35">
        <f t="shared" si="17"/>
        <v>390205.45</v>
      </c>
      <c r="L49" s="35">
        <f t="shared" si="17"/>
        <v>425640.2</v>
      </c>
      <c r="M49" s="35">
        <f t="shared" si="17"/>
        <v>555474.71</v>
      </c>
      <c r="N49" s="35">
        <f t="shared" si="17"/>
        <v>542306.67</v>
      </c>
      <c r="O49" s="35">
        <f t="shared" si="17"/>
        <v>231987.19</v>
      </c>
      <c r="P49" s="35">
        <f t="shared" si="17"/>
        <v>120596.91</v>
      </c>
      <c r="Q49" s="29">
        <f>SUM(Q50:Q64)</f>
        <v>4502721.390000001</v>
      </c>
      <c r="S49" s="64"/>
    </row>
    <row r="50" spans="1:20" ht="18.75" customHeight="1">
      <c r="A50" s="17" t="s">
        <v>83</v>
      </c>
      <c r="B50" s="35">
        <v>483179.63</v>
      </c>
      <c r="C50" s="34">
        <v>0</v>
      </c>
      <c r="D50" s="35">
        <v>300171.95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783351.5800000001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117743.43</v>
      </c>
      <c r="D51" s="34">
        <v>0</v>
      </c>
      <c r="E51" s="35">
        <v>125704.92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243448.34999999998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140075.67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140075.67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103158.09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103158.09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452697.17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452697.17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500081.24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500081.24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13698.16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13698.16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390205.45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390205.45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425640.2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425640.2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555474.71</v>
      </c>
      <c r="N59" s="34">
        <v>0</v>
      </c>
      <c r="O59" s="34">
        <v>0</v>
      </c>
      <c r="P59" s="34">
        <v>0</v>
      </c>
      <c r="Q59" s="29">
        <f t="shared" si="18"/>
        <v>555474.71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542306.67</v>
      </c>
      <c r="O60" s="34">
        <v>0</v>
      </c>
      <c r="P60" s="34">
        <v>0</v>
      </c>
      <c r="Q60" s="29">
        <f t="shared" si="18"/>
        <v>542306.67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231987.19</v>
      </c>
      <c r="P61" s="34">
        <v>0</v>
      </c>
      <c r="Q61" s="29">
        <f t="shared" si="18"/>
        <v>231987.19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120596.91</v>
      </c>
      <c r="Q62" s="29">
        <f t="shared" si="18"/>
        <v>120596.91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2.7577999999999996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2019-09-18T14:32:01Z</dcterms:modified>
  <cp:category/>
  <cp:version/>
  <cp:contentType/>
  <cp:contentStatus/>
</cp:coreProperties>
</file>