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<sst xmlns="http://schemas.openxmlformats.org/spreadsheetml/2006/main" count="105" uniqueCount="99">
  <si>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</si>
  <si>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</si>
  <si>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</si>
  <si>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</si>
  <si>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</si>
  <si>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</si>
  <si>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</si>
  <si>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</si>
  <si>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</si>
  <si>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</si>
  <si>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</si>
  <si>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</si>
  <si>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</si>
  <si>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</si>
  <si>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</si>
  <si>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</si>
  <si>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</si>
  <si>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</si>
  <si>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</si>
  <si>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</si>
  <si>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</si>
  <si>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</si>
  <si>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</si>
  <si>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</si>
  <si>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</si>
  <si>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</si>
  <si>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</si>
  <si>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</si>
  <si>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</si>
  <si>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</si>
  <si>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</si>
  <si>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</si>
  <si>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</si>
  <si>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</si>
  <si>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</si>
  <si>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</si>
  <si>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</si>
  <si>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</si>
  <si>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</si>
  <si>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</si>
  <si>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</si>
  <si>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</si>
  <si>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</si>
  <si>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</si>
  <si>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</si>
  <si>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</si>
  <si>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</si>
  <si>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</si>
  <si>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</si>
  <si>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</si>
  <si>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</si>
  <si>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</si>
  <si>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</si>
  <si>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</si>
  <si>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</si>
  <si>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</si>
  <si>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</si>
  <si>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</si>
  <si>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</si>
  <si>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</si>
  <si>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</si>
  <si>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</si>
  <si>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</si>
  <si>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</si>
  <si>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</si>
  <si>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</si>
  <si>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</si>
  <si>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</si>
  <si>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</si>
  <si>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</si>
  <si>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</si>
  <si>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</si>
  <si>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</si>
  <si>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</si>
  <si>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</si>
  <si>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</si>
  <si>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</si>
  <si>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</si>
  <si>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</si>
  <si>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</si>
  <si>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</si>
  <si>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</si>
  <si>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</si>
  <si>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</si>
  <si>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</si>
  <si>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</si>
  <si>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</si>
  <si>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</si>
  <si>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</si>
  <si>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</si>
  <si>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</si>
  <si>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</si>
  <si>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</si>
  <si>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</si>
  <si>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</si>
  <si>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</si>
  <si>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</si>
  <si>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06/09/19 - VENCIMENTO 13/09/19</t>
  </si>
  <si>
    <t>4.2.7.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</si>
</sst>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85</xdr:row>
      <xdr:rowOff>0</xdr:rowOff>
    </xdr:from>
    <xdr:to>
      <xdr:col>4</xdr:col>
      <xdr:colOff>638175</xdr:colOff>
      <xdr:row>85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638175</xdr:colOff>
      <xdr:row>85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638175</xdr:colOff>
      <xdr:row>85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383805</v>
      </c>
      <c r="C7" s="10">
        <f>C8+C18+C22</f>
        <v>77174</v>
      </c>
      <c r="D7" s="10">
        <f>D8+D18+D22</f>
        <v>256718</v>
      </c>
      <c r="E7" s="10">
        <f t="shared" si="0"/>
        <v>87346</v>
      </c>
      <c r="F7" s="10">
        <f t="shared" si="0"/>
        <v>311699</v>
      </c>
      <c r="G7" s="10">
        <f t="shared" si="0"/>
        <v>71320</v>
      </c>
      <c r="H7" s="10">
        <f t="shared" si="0"/>
        <v>314190</v>
      </c>
      <c r="I7" s="10">
        <f t="shared" si="0"/>
        <v>491235</v>
      </c>
      <c r="J7" s="10">
        <f t="shared" si="0"/>
        <v>26231</v>
      </c>
      <c r="K7" s="10">
        <f t="shared" si="0"/>
        <v>336853</v>
      </c>
      <c r="L7" s="10">
        <f t="shared" si="0"/>
        <v>283438</v>
      </c>
      <c r="M7" s="10">
        <f t="shared" si="0"/>
        <v>369922</v>
      </c>
      <c r="N7" s="10">
        <f t="shared" si="0"/>
        <v>316219</v>
      </c>
      <c r="O7" s="10">
        <f t="shared" si="0"/>
        <v>132182</v>
      </c>
      <c r="P7" s="10">
        <f t="shared" si="0"/>
        <v>91322</v>
      </c>
      <c r="Q7" s="10">
        <f>+Q8+Q18+Q22</f>
        <v>3549654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193679</v>
      </c>
      <c r="C8" s="12">
        <f>+C9+C10+C14</f>
        <v>38358</v>
      </c>
      <c r="D8" s="12">
        <f>+D9+D10+D14</f>
        <v>137942</v>
      </c>
      <c r="E8" s="12">
        <f t="shared" si="1"/>
        <v>45949</v>
      </c>
      <c r="F8" s="12">
        <f t="shared" si="1"/>
        <v>175996</v>
      </c>
      <c r="G8" s="12">
        <f t="shared" si="1"/>
        <v>36227</v>
      </c>
      <c r="H8" s="12">
        <f t="shared" si="1"/>
        <v>166800</v>
      </c>
      <c r="I8" s="12">
        <f t="shared" si="1"/>
        <v>266702</v>
      </c>
      <c r="J8" s="12">
        <f t="shared" si="1"/>
        <v>14231</v>
      </c>
      <c r="K8" s="12">
        <f t="shared" si="1"/>
        <v>172885</v>
      </c>
      <c r="L8" s="12">
        <f t="shared" si="1"/>
        <v>148526</v>
      </c>
      <c r="M8" s="12">
        <f t="shared" si="1"/>
        <v>207398</v>
      </c>
      <c r="N8" s="12">
        <f t="shared" si="1"/>
        <v>166399</v>
      </c>
      <c r="O8" s="12">
        <f t="shared" si="1"/>
        <v>78132</v>
      </c>
      <c r="P8" s="12">
        <f t="shared" si="1"/>
        <v>56811</v>
      </c>
      <c r="Q8" s="12">
        <f>SUM(B8:P8)</f>
        <v>1906035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15954</v>
      </c>
      <c r="C9" s="14">
        <v>3078</v>
      </c>
      <c r="D9" s="14">
        <v>13038</v>
      </c>
      <c r="E9" s="14">
        <v>5126</v>
      </c>
      <c r="F9" s="14">
        <v>11559</v>
      </c>
      <c r="G9" s="14">
        <v>2826</v>
      </c>
      <c r="H9" s="14">
        <v>11780</v>
      </c>
      <c r="I9" s="14">
        <v>20758</v>
      </c>
      <c r="J9" s="14">
        <v>1377</v>
      </c>
      <c r="K9" s="14">
        <v>18792</v>
      </c>
      <c r="L9" s="14">
        <v>13783</v>
      </c>
      <c r="M9" s="14">
        <v>11867</v>
      </c>
      <c r="N9" s="14">
        <v>11024</v>
      </c>
      <c r="O9" s="14">
        <v>6767</v>
      </c>
      <c r="P9" s="14">
        <v>5387</v>
      </c>
      <c r="Q9" s="12">
        <f aca="true" t="shared" si="2" ref="Q9:Q17">SUM(B9:P9)</f>
        <v>153116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169207</v>
      </c>
      <c r="C10" s="14">
        <f t="shared" si="3"/>
        <v>33524</v>
      </c>
      <c r="D10" s="14">
        <f t="shared" si="3"/>
        <v>118966</v>
      </c>
      <c r="E10" s="14">
        <f t="shared" si="3"/>
        <v>38740</v>
      </c>
      <c r="F10" s="14">
        <f t="shared" si="3"/>
        <v>156898</v>
      </c>
      <c r="G10" s="14">
        <f t="shared" si="3"/>
        <v>31887</v>
      </c>
      <c r="H10" s="14">
        <f t="shared" si="3"/>
        <v>147281</v>
      </c>
      <c r="I10" s="14">
        <f t="shared" si="3"/>
        <v>233291</v>
      </c>
      <c r="J10" s="14">
        <f t="shared" si="3"/>
        <v>12346</v>
      </c>
      <c r="K10" s="14">
        <f t="shared" si="3"/>
        <v>146491</v>
      </c>
      <c r="L10" s="14">
        <f t="shared" si="3"/>
        <v>128066</v>
      </c>
      <c r="M10" s="14">
        <f t="shared" si="3"/>
        <v>185720</v>
      </c>
      <c r="N10" s="14">
        <f t="shared" si="3"/>
        <v>146915</v>
      </c>
      <c r="O10" s="14">
        <f t="shared" si="3"/>
        <v>68311</v>
      </c>
      <c r="P10" s="14">
        <f t="shared" si="3"/>
        <v>49509</v>
      </c>
      <c r="Q10" s="12">
        <f t="shared" si="2"/>
        <v>1667152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71713</v>
      </c>
      <c r="C11" s="14">
        <v>14431</v>
      </c>
      <c r="D11" s="14">
        <v>50651</v>
      </c>
      <c r="E11" s="14">
        <v>18287</v>
      </c>
      <c r="F11" s="14">
        <v>66722</v>
      </c>
      <c r="G11" s="14">
        <v>13749</v>
      </c>
      <c r="H11" s="14">
        <v>62321</v>
      </c>
      <c r="I11" s="14">
        <v>99506</v>
      </c>
      <c r="J11" s="14">
        <v>5766</v>
      </c>
      <c r="K11" s="14">
        <v>64985</v>
      </c>
      <c r="L11" s="14">
        <v>55478</v>
      </c>
      <c r="M11" s="14">
        <v>81099</v>
      </c>
      <c r="N11" s="14">
        <v>62137</v>
      </c>
      <c r="O11" s="14">
        <v>28362</v>
      </c>
      <c r="P11" s="14">
        <v>20274</v>
      </c>
      <c r="Q11" s="12">
        <f t="shared" si="2"/>
        <v>715481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89951</v>
      </c>
      <c r="C12" s="14">
        <v>17704</v>
      </c>
      <c r="D12" s="14">
        <v>61266</v>
      </c>
      <c r="E12" s="14">
        <v>18570</v>
      </c>
      <c r="F12" s="14">
        <v>84866</v>
      </c>
      <c r="G12" s="14">
        <v>16476</v>
      </c>
      <c r="H12" s="14">
        <v>77537</v>
      </c>
      <c r="I12" s="14">
        <v>120620</v>
      </c>
      <c r="J12" s="14">
        <v>6094</v>
      </c>
      <c r="K12" s="14">
        <v>74701</v>
      </c>
      <c r="L12" s="14">
        <v>67137</v>
      </c>
      <c r="M12" s="14">
        <v>97958</v>
      </c>
      <c r="N12" s="14">
        <v>79067</v>
      </c>
      <c r="O12" s="14">
        <v>36960</v>
      </c>
      <c r="P12" s="14">
        <v>27353</v>
      </c>
      <c r="Q12" s="12">
        <f t="shared" si="2"/>
        <v>876260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7543</v>
      </c>
      <c r="C13" s="14">
        <v>1389</v>
      </c>
      <c r="D13" s="14">
        <v>7049</v>
      </c>
      <c r="E13" s="14">
        <v>1883</v>
      </c>
      <c r="F13" s="14">
        <v>5310</v>
      </c>
      <c r="G13" s="14">
        <v>1662</v>
      </c>
      <c r="H13" s="14">
        <v>7423</v>
      </c>
      <c r="I13" s="14">
        <v>13165</v>
      </c>
      <c r="J13" s="14">
        <v>486</v>
      </c>
      <c r="K13" s="14">
        <v>6805</v>
      </c>
      <c r="L13" s="14">
        <v>5451</v>
      </c>
      <c r="M13" s="14">
        <v>6663</v>
      </c>
      <c r="N13" s="14">
        <v>5711</v>
      </c>
      <c r="O13" s="14">
        <v>2989</v>
      </c>
      <c r="P13" s="14">
        <v>1882</v>
      </c>
      <c r="Q13" s="12">
        <f t="shared" si="2"/>
        <v>75411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8518</v>
      </c>
      <c r="C14" s="14">
        <f t="shared" si="4"/>
        <v>1756</v>
      </c>
      <c r="D14" s="14">
        <f t="shared" si="4"/>
        <v>5938</v>
      </c>
      <c r="E14" s="14">
        <f t="shared" si="4"/>
        <v>2083</v>
      </c>
      <c r="F14" s="14">
        <f t="shared" si="4"/>
        <v>7539</v>
      </c>
      <c r="G14" s="14">
        <f t="shared" si="4"/>
        <v>1514</v>
      </c>
      <c r="H14" s="14">
        <f t="shared" si="4"/>
        <v>7739</v>
      </c>
      <c r="I14" s="14">
        <f t="shared" si="4"/>
        <v>12653</v>
      </c>
      <c r="J14" s="14">
        <f t="shared" si="4"/>
        <v>508</v>
      </c>
      <c r="K14" s="14">
        <f t="shared" si="4"/>
        <v>7602</v>
      </c>
      <c r="L14" s="14">
        <f t="shared" si="4"/>
        <v>6677</v>
      </c>
      <c r="M14" s="14">
        <f t="shared" si="4"/>
        <v>9811</v>
      </c>
      <c r="N14" s="14">
        <f t="shared" si="4"/>
        <v>8460</v>
      </c>
      <c r="O14" s="14">
        <f t="shared" si="4"/>
        <v>3054</v>
      </c>
      <c r="P14" s="14">
        <f t="shared" si="4"/>
        <v>1915</v>
      </c>
      <c r="Q14" s="12">
        <f t="shared" si="2"/>
        <v>85767</v>
      </c>
    </row>
    <row r="15" spans="1:28" ht="18.75" customHeight="1">
      <c r="A15" s="15" t="s">
        <v>13</v>
      </c>
      <c r="B15" s="14">
        <v>8488</v>
      </c>
      <c r="C15" s="14">
        <v>1752</v>
      </c>
      <c r="D15" s="14">
        <v>5933</v>
      </c>
      <c r="E15" s="14">
        <v>2081</v>
      </c>
      <c r="F15" s="14">
        <v>7534</v>
      </c>
      <c r="G15" s="14">
        <v>1514</v>
      </c>
      <c r="H15" s="14">
        <v>7729</v>
      </c>
      <c r="I15" s="14">
        <v>12643</v>
      </c>
      <c r="J15" s="14">
        <v>506</v>
      </c>
      <c r="K15" s="14">
        <v>7597</v>
      </c>
      <c r="L15" s="14">
        <v>6670</v>
      </c>
      <c r="M15" s="14">
        <v>9804</v>
      </c>
      <c r="N15" s="14">
        <v>8444</v>
      </c>
      <c r="O15" s="14">
        <v>3054</v>
      </c>
      <c r="P15" s="14">
        <v>1913</v>
      </c>
      <c r="Q15" s="12">
        <f t="shared" si="2"/>
        <v>85662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7</v>
      </c>
      <c r="C16" s="14">
        <v>2</v>
      </c>
      <c r="D16" s="14">
        <v>3</v>
      </c>
      <c r="E16" s="14">
        <v>0</v>
      </c>
      <c r="F16" s="14">
        <v>2</v>
      </c>
      <c r="G16" s="14">
        <v>0</v>
      </c>
      <c r="H16" s="14">
        <v>5</v>
      </c>
      <c r="I16" s="14">
        <v>0</v>
      </c>
      <c r="J16" s="14">
        <v>1</v>
      </c>
      <c r="K16" s="14">
        <v>2</v>
      </c>
      <c r="L16" s="14">
        <v>3</v>
      </c>
      <c r="M16" s="14">
        <v>2</v>
      </c>
      <c r="N16" s="14">
        <v>7</v>
      </c>
      <c r="O16" s="14">
        <v>0</v>
      </c>
      <c r="P16" s="14">
        <v>2</v>
      </c>
      <c r="Q16" s="12">
        <f t="shared" si="2"/>
        <v>36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23</v>
      </c>
      <c r="C17" s="14">
        <v>2</v>
      </c>
      <c r="D17" s="14">
        <v>2</v>
      </c>
      <c r="E17" s="14">
        <v>2</v>
      </c>
      <c r="F17" s="14">
        <v>3</v>
      </c>
      <c r="G17" s="14">
        <v>0</v>
      </c>
      <c r="H17" s="14">
        <v>5</v>
      </c>
      <c r="I17" s="14">
        <v>10</v>
      </c>
      <c r="J17" s="14">
        <v>1</v>
      </c>
      <c r="K17" s="14">
        <v>3</v>
      </c>
      <c r="L17" s="14">
        <v>4</v>
      </c>
      <c r="M17" s="14">
        <v>5</v>
      </c>
      <c r="N17" s="14">
        <v>9</v>
      </c>
      <c r="O17" s="14">
        <v>0</v>
      </c>
      <c r="P17" s="14">
        <v>0</v>
      </c>
      <c r="Q17" s="12">
        <f t="shared" si="2"/>
        <v>69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89629</v>
      </c>
      <c r="C18" s="18">
        <f t="shared" si="5"/>
        <v>16153</v>
      </c>
      <c r="D18" s="18">
        <f t="shared" si="5"/>
        <v>49335</v>
      </c>
      <c r="E18" s="18">
        <f t="shared" si="5"/>
        <v>17987</v>
      </c>
      <c r="F18" s="18">
        <f t="shared" si="5"/>
        <v>48669</v>
      </c>
      <c r="G18" s="18">
        <f t="shared" si="5"/>
        <v>11795</v>
      </c>
      <c r="H18" s="18">
        <f t="shared" si="5"/>
        <v>55279</v>
      </c>
      <c r="I18" s="18">
        <f t="shared" si="5"/>
        <v>81444</v>
      </c>
      <c r="J18" s="18">
        <f t="shared" si="5"/>
        <v>5344</v>
      </c>
      <c r="K18" s="18">
        <f t="shared" si="5"/>
        <v>70235</v>
      </c>
      <c r="L18" s="18">
        <f t="shared" si="5"/>
        <v>58636</v>
      </c>
      <c r="M18" s="18">
        <f t="shared" si="5"/>
        <v>79993</v>
      </c>
      <c r="N18" s="18">
        <f t="shared" si="5"/>
        <v>80837</v>
      </c>
      <c r="O18" s="18">
        <f t="shared" si="5"/>
        <v>31220</v>
      </c>
      <c r="P18" s="18">
        <f t="shared" si="5"/>
        <v>19733</v>
      </c>
      <c r="Q18" s="12">
        <f aca="true" t="shared" si="6" ref="Q18:Q24">SUM(B18:P18)</f>
        <v>716289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50549</v>
      </c>
      <c r="C19" s="14">
        <v>9163</v>
      </c>
      <c r="D19" s="14">
        <v>28977</v>
      </c>
      <c r="E19" s="14">
        <v>11279</v>
      </c>
      <c r="F19" s="14">
        <v>28369</v>
      </c>
      <c r="G19" s="14">
        <v>7181</v>
      </c>
      <c r="H19" s="14">
        <v>32190</v>
      </c>
      <c r="I19" s="14">
        <v>50650</v>
      </c>
      <c r="J19" s="14">
        <v>3233</v>
      </c>
      <c r="K19" s="14">
        <v>43021</v>
      </c>
      <c r="L19" s="14">
        <v>32896</v>
      </c>
      <c r="M19" s="14">
        <v>45754</v>
      </c>
      <c r="N19" s="14">
        <v>44791</v>
      </c>
      <c r="O19" s="14">
        <v>17713</v>
      </c>
      <c r="P19" s="14">
        <v>11099</v>
      </c>
      <c r="Q19" s="12">
        <f t="shared" si="6"/>
        <v>416865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35515</v>
      </c>
      <c r="C20" s="14">
        <v>6343</v>
      </c>
      <c r="D20" s="14">
        <v>17858</v>
      </c>
      <c r="E20" s="14">
        <v>5925</v>
      </c>
      <c r="F20" s="14">
        <v>18564</v>
      </c>
      <c r="G20" s="14">
        <v>4083</v>
      </c>
      <c r="H20" s="14">
        <v>20491</v>
      </c>
      <c r="I20" s="14">
        <v>26501</v>
      </c>
      <c r="J20" s="14">
        <v>1970</v>
      </c>
      <c r="K20" s="14">
        <v>24666</v>
      </c>
      <c r="L20" s="14">
        <v>23651</v>
      </c>
      <c r="M20" s="14">
        <v>31406</v>
      </c>
      <c r="N20" s="14">
        <v>33318</v>
      </c>
      <c r="O20" s="14">
        <v>12320</v>
      </c>
      <c r="P20" s="14">
        <v>7965</v>
      </c>
      <c r="Q20" s="12">
        <f t="shared" si="6"/>
        <v>270576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3565</v>
      </c>
      <c r="C21" s="14">
        <v>647</v>
      </c>
      <c r="D21" s="14">
        <v>2500</v>
      </c>
      <c r="E21" s="14">
        <v>783</v>
      </c>
      <c r="F21" s="14">
        <v>1736</v>
      </c>
      <c r="G21" s="14">
        <v>531</v>
      </c>
      <c r="H21" s="14">
        <v>2598</v>
      </c>
      <c r="I21" s="14">
        <v>4293</v>
      </c>
      <c r="J21" s="14">
        <v>141</v>
      </c>
      <c r="K21" s="14">
        <v>2548</v>
      </c>
      <c r="L21" s="14">
        <v>2089</v>
      </c>
      <c r="M21" s="14">
        <v>2833</v>
      </c>
      <c r="N21" s="14">
        <v>2728</v>
      </c>
      <c r="O21" s="14">
        <v>1187</v>
      </c>
      <c r="P21" s="14">
        <v>669</v>
      </c>
      <c r="Q21" s="12">
        <f t="shared" si="6"/>
        <v>28848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100497</v>
      </c>
      <c r="C22" s="14">
        <f t="shared" si="7"/>
        <v>22663</v>
      </c>
      <c r="D22" s="14">
        <f t="shared" si="7"/>
        <v>69441</v>
      </c>
      <c r="E22" s="14">
        <f t="shared" si="7"/>
        <v>23410</v>
      </c>
      <c r="F22" s="14">
        <f t="shared" si="7"/>
        <v>87034</v>
      </c>
      <c r="G22" s="14">
        <f t="shared" si="7"/>
        <v>23298</v>
      </c>
      <c r="H22" s="14">
        <f t="shared" si="7"/>
        <v>92111</v>
      </c>
      <c r="I22" s="14">
        <f t="shared" si="7"/>
        <v>143089</v>
      </c>
      <c r="J22" s="14">
        <f t="shared" si="7"/>
        <v>6656</v>
      </c>
      <c r="K22" s="14">
        <f t="shared" si="7"/>
        <v>93733</v>
      </c>
      <c r="L22" s="14">
        <f t="shared" si="7"/>
        <v>76276</v>
      </c>
      <c r="M22" s="14">
        <f t="shared" si="7"/>
        <v>82531</v>
      </c>
      <c r="N22" s="14">
        <f t="shared" si="7"/>
        <v>68983</v>
      </c>
      <c r="O22" s="14">
        <f t="shared" si="7"/>
        <v>22830</v>
      </c>
      <c r="P22" s="14">
        <f t="shared" si="7"/>
        <v>14778</v>
      </c>
      <c r="Q22" s="12">
        <f t="shared" si="6"/>
        <v>927330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64917</v>
      </c>
      <c r="C23" s="14">
        <v>13795</v>
      </c>
      <c r="D23" s="14">
        <v>49098</v>
      </c>
      <c r="E23" s="14">
        <v>16655</v>
      </c>
      <c r="F23" s="14">
        <v>57414</v>
      </c>
      <c r="G23" s="14">
        <v>16692</v>
      </c>
      <c r="H23" s="14">
        <v>60540</v>
      </c>
      <c r="I23" s="14">
        <v>98732</v>
      </c>
      <c r="J23" s="14">
        <v>4869</v>
      </c>
      <c r="K23" s="14">
        <v>66322</v>
      </c>
      <c r="L23" s="14">
        <v>52313</v>
      </c>
      <c r="M23" s="14">
        <v>55901</v>
      </c>
      <c r="N23" s="14">
        <v>47434</v>
      </c>
      <c r="O23" s="14">
        <v>15770</v>
      </c>
      <c r="P23" s="14">
        <v>9638</v>
      </c>
      <c r="Q23" s="12">
        <f t="shared" si="6"/>
        <v>630090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35580</v>
      </c>
      <c r="C24" s="14">
        <v>8868</v>
      </c>
      <c r="D24" s="14">
        <v>20343</v>
      </c>
      <c r="E24" s="14">
        <v>6755</v>
      </c>
      <c r="F24" s="14">
        <v>29620</v>
      </c>
      <c r="G24" s="14">
        <v>6606</v>
      </c>
      <c r="H24" s="14">
        <v>31571</v>
      </c>
      <c r="I24" s="14">
        <v>44357</v>
      </c>
      <c r="J24" s="14">
        <v>1787</v>
      </c>
      <c r="K24" s="14">
        <v>27411</v>
      </c>
      <c r="L24" s="14">
        <v>23963</v>
      </c>
      <c r="M24" s="14">
        <v>26630</v>
      </c>
      <c r="N24" s="14">
        <v>21549</v>
      </c>
      <c r="O24" s="14">
        <v>7060</v>
      </c>
      <c r="P24" s="14">
        <v>5140</v>
      </c>
      <c r="Q24" s="12">
        <f t="shared" si="6"/>
        <v>297240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872552.3785</v>
      </c>
      <c r="C28" s="56">
        <f>C29+C30</f>
        <v>200823.14320000002</v>
      </c>
      <c r="D28" s="56">
        <f>D29+D30</f>
        <v>601027.049</v>
      </c>
      <c r="E28" s="56">
        <f aca="true" t="shared" si="8" ref="E28:P28">E29+E30</f>
        <v>242107.41879999998</v>
      </c>
      <c r="F28" s="56">
        <f t="shared" si="8"/>
        <v>656881.142</v>
      </c>
      <c r="G28" s="56">
        <f t="shared" si="8"/>
        <v>222603.984</v>
      </c>
      <c r="H28" s="56">
        <f t="shared" si="8"/>
        <v>763757.8729999999</v>
      </c>
      <c r="I28" s="56">
        <f t="shared" si="8"/>
        <v>966601.4230000001</v>
      </c>
      <c r="J28" s="56">
        <f t="shared" si="8"/>
        <v>65708.655</v>
      </c>
      <c r="K28" s="56">
        <f t="shared" si="8"/>
        <v>773680.4386</v>
      </c>
      <c r="L28" s="56">
        <f t="shared" si="8"/>
        <v>761414.629</v>
      </c>
      <c r="M28" s="56">
        <f t="shared" si="8"/>
        <v>870402.4706</v>
      </c>
      <c r="N28" s="56">
        <f t="shared" si="8"/>
        <v>830844.7036</v>
      </c>
      <c r="O28" s="56">
        <f t="shared" si="8"/>
        <v>444069.3744</v>
      </c>
      <c r="P28" s="56">
        <f t="shared" si="8"/>
        <v>256788.40519999998</v>
      </c>
      <c r="Q28" s="56">
        <f>SUM(B28:P28)</f>
        <v>8529263.0879</v>
      </c>
      <c r="S28" s="62"/>
    </row>
    <row r="29" spans="1:17" ht="18.75" customHeight="1">
      <c r="A29" s="54" t="s">
        <v>38</v>
      </c>
      <c r="B29" s="52">
        <f aca="true" t="shared" si="9" ref="B29:P29">B26*B7</f>
        <v>862678.4985</v>
      </c>
      <c r="C29" s="52">
        <f>C26*C7</f>
        <v>199633.70320000002</v>
      </c>
      <c r="D29" s="52">
        <f>D26*D7</f>
        <v>594430.529</v>
      </c>
      <c r="E29" s="52">
        <f t="shared" si="9"/>
        <v>240882.7988</v>
      </c>
      <c r="F29" s="52">
        <f t="shared" si="9"/>
        <v>644593.532</v>
      </c>
      <c r="G29" s="52">
        <f t="shared" si="9"/>
        <v>222603.984</v>
      </c>
      <c r="H29" s="52">
        <f t="shared" si="9"/>
        <v>746106.9929999999</v>
      </c>
      <c r="I29" s="52">
        <f t="shared" si="9"/>
        <v>961739.883</v>
      </c>
      <c r="J29" s="52">
        <f t="shared" si="9"/>
        <v>65708.655</v>
      </c>
      <c r="K29" s="52">
        <f t="shared" si="9"/>
        <v>770113.3286</v>
      </c>
      <c r="L29" s="52">
        <f t="shared" si="9"/>
        <v>742749.279</v>
      </c>
      <c r="M29" s="52">
        <f t="shared" si="9"/>
        <v>847972.2006</v>
      </c>
      <c r="N29" s="52">
        <f t="shared" si="9"/>
        <v>810912.0036</v>
      </c>
      <c r="O29" s="52">
        <f t="shared" si="9"/>
        <v>427503.0244</v>
      </c>
      <c r="P29" s="52">
        <f t="shared" si="9"/>
        <v>252651.4452</v>
      </c>
      <c r="Q29" s="53">
        <f>SUM(B29:P29)</f>
        <v>8390279.857900001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16566.35</v>
      </c>
      <c r="P30" s="52">
        <v>4136.96</v>
      </c>
      <c r="Q30" s="53">
        <f>SUM(B30:P30)</f>
        <v>138983.22999999998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+B33+B35+B43+B44+B45-B46</f>
        <v>-79476.06</v>
      </c>
      <c r="C32" s="25">
        <f>+C33+C35+C43+C44+C45-C46</f>
        <v>-21150.11</v>
      </c>
      <c r="D32" s="25">
        <f>+D33+D35+D43+D44+D45-D46</f>
        <v>-61758.28</v>
      </c>
      <c r="E32" s="25">
        <f t="shared" si="10"/>
        <v>-25164.29</v>
      </c>
      <c r="F32" s="25">
        <f t="shared" si="10"/>
        <v>-188656.27999999997</v>
      </c>
      <c r="G32" s="25">
        <f t="shared" si="10"/>
        <v>-35939.270000000004</v>
      </c>
      <c r="H32" s="25">
        <f t="shared" si="10"/>
        <v>-190162.09</v>
      </c>
      <c r="I32" s="25">
        <f t="shared" si="10"/>
        <v>-156971.05</v>
      </c>
      <c r="J32" s="25">
        <f t="shared" si="10"/>
        <v>-35162.96</v>
      </c>
      <c r="K32" s="25">
        <f t="shared" si="10"/>
        <v>-112610.55</v>
      </c>
      <c r="L32" s="25">
        <f t="shared" si="10"/>
        <v>-124408.04000000001</v>
      </c>
      <c r="M32" s="25">
        <f t="shared" si="10"/>
        <v>-97095.51999999999</v>
      </c>
      <c r="N32" s="25">
        <f t="shared" si="10"/>
        <v>-100452.95999999999</v>
      </c>
      <c r="O32" s="25">
        <f t="shared" si="10"/>
        <v>-42813.54</v>
      </c>
      <c r="P32" s="25">
        <f t="shared" si="10"/>
        <v>-31947.3</v>
      </c>
      <c r="Q32" s="25">
        <f t="shared" si="10"/>
        <v>-1303768.2999999998</v>
      </c>
    </row>
    <row r="33" spans="1:17" ht="18.75" customHeight="1">
      <c r="A33" s="17" t="s">
        <v>62</v>
      </c>
      <c r="B33" s="26">
        <f>+B34</f>
        <v>-68602.2</v>
      </c>
      <c r="C33" s="26">
        <f>+C34</f>
        <v>-13235.4</v>
      </c>
      <c r="D33" s="26">
        <f>+D34</f>
        <v>-56063.4</v>
      </c>
      <c r="E33" s="26">
        <f aca="true" t="shared" si="11" ref="E33:Q33">+E34</f>
        <v>-22041.8</v>
      </c>
      <c r="F33" s="26">
        <f t="shared" si="11"/>
        <v>-49703.7</v>
      </c>
      <c r="G33" s="26">
        <f t="shared" si="11"/>
        <v>-12151.8</v>
      </c>
      <c r="H33" s="26">
        <f t="shared" si="11"/>
        <v>-50654</v>
      </c>
      <c r="I33" s="26">
        <f t="shared" si="11"/>
        <v>-89259.4</v>
      </c>
      <c r="J33" s="26">
        <f t="shared" si="11"/>
        <v>-5921.1</v>
      </c>
      <c r="K33" s="26">
        <f t="shared" si="11"/>
        <v>-80805.6</v>
      </c>
      <c r="L33" s="26">
        <f t="shared" si="11"/>
        <v>-59266.9</v>
      </c>
      <c r="M33" s="26">
        <f t="shared" si="11"/>
        <v>-51028.1</v>
      </c>
      <c r="N33" s="26">
        <f t="shared" si="11"/>
        <v>-47403.2</v>
      </c>
      <c r="O33" s="26">
        <f t="shared" si="11"/>
        <v>-29098.1</v>
      </c>
      <c r="P33" s="26">
        <f t="shared" si="11"/>
        <v>-23164.1</v>
      </c>
      <c r="Q33" s="26">
        <f t="shared" si="11"/>
        <v>-658398.7999999998</v>
      </c>
    </row>
    <row r="34" spans="1:28" ht="18.75" customHeight="1">
      <c r="A34" s="13" t="s">
        <v>39</v>
      </c>
      <c r="B34" s="20">
        <f aca="true" t="shared" si="12" ref="B34:G34">ROUND(-B9*$F$3,2)</f>
        <v>-68602.2</v>
      </c>
      <c r="C34" s="20">
        <f t="shared" si="12"/>
        <v>-13235.4</v>
      </c>
      <c r="D34" s="20">
        <f t="shared" si="12"/>
        <v>-56063.4</v>
      </c>
      <c r="E34" s="20">
        <f t="shared" si="12"/>
        <v>-22041.8</v>
      </c>
      <c r="F34" s="20">
        <f t="shared" si="12"/>
        <v>-49703.7</v>
      </c>
      <c r="G34" s="20">
        <f t="shared" si="12"/>
        <v>-12151.8</v>
      </c>
      <c r="H34" s="20">
        <f aca="true" t="shared" si="13" ref="H34:P34">ROUND(-H9*$F$3,2)</f>
        <v>-50654</v>
      </c>
      <c r="I34" s="20">
        <f t="shared" si="13"/>
        <v>-89259.4</v>
      </c>
      <c r="J34" s="20">
        <f t="shared" si="13"/>
        <v>-5921.1</v>
      </c>
      <c r="K34" s="20">
        <f>ROUND(-K9*$F$3,2)</f>
        <v>-80805.6</v>
      </c>
      <c r="L34" s="20">
        <f>ROUND(-L9*$F$3,2)</f>
        <v>-59266.9</v>
      </c>
      <c r="M34" s="20">
        <f>ROUND(-M9*$F$3,2)</f>
        <v>-51028.1</v>
      </c>
      <c r="N34" s="20">
        <f>ROUND(-N9*$F$3,2)</f>
        <v>-47403.2</v>
      </c>
      <c r="O34" s="20">
        <f t="shared" si="13"/>
        <v>-29098.1</v>
      </c>
      <c r="P34" s="20">
        <f t="shared" si="13"/>
        <v>-23164.1</v>
      </c>
      <c r="Q34" s="44">
        <f aca="true" t="shared" si="14" ref="Q34:Q46">SUM(B34:P34)</f>
        <v>-658398.7999999998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G35">SUM(B36:B42)</f>
        <v>-10873.86</v>
      </c>
      <c r="C35" s="26">
        <f t="shared" si="15"/>
        <v>-7914.71</v>
      </c>
      <c r="D35" s="26">
        <f t="shared" si="15"/>
        <v>-5694.88</v>
      </c>
      <c r="E35" s="26">
        <f t="shared" si="15"/>
        <v>-3122.49</v>
      </c>
      <c r="F35" s="26">
        <f t="shared" si="15"/>
        <v>-138952.58</v>
      </c>
      <c r="G35" s="26">
        <f t="shared" si="15"/>
        <v>-23787.47</v>
      </c>
      <c r="H35" s="26">
        <f>SUM(H36:H42)</f>
        <v>-139508.09</v>
      </c>
      <c r="I35" s="26">
        <f aca="true" t="shared" si="16" ref="I35:P35">SUM(I36:I42)</f>
        <v>-67711.65</v>
      </c>
      <c r="J35" s="26">
        <f t="shared" si="16"/>
        <v>-29241.86</v>
      </c>
      <c r="K35" s="26">
        <f t="shared" si="16"/>
        <v>-31804.95</v>
      </c>
      <c r="L35" s="26">
        <f t="shared" si="16"/>
        <v>-65141.14</v>
      </c>
      <c r="M35" s="26">
        <f t="shared" si="16"/>
        <v>-46067.42</v>
      </c>
      <c r="N35" s="26">
        <f t="shared" si="16"/>
        <v>-53049.76</v>
      </c>
      <c r="O35" s="26">
        <f t="shared" si="16"/>
        <v>-13715.44</v>
      </c>
      <c r="P35" s="26">
        <f t="shared" si="16"/>
        <v>-8783.2</v>
      </c>
      <c r="Q35" s="26">
        <f t="shared" si="14"/>
        <v>-645369.4999999999</v>
      </c>
    </row>
    <row r="36" spans="1:28" ht="18.75" customHeight="1">
      <c r="A36" s="13" t="s">
        <v>41</v>
      </c>
      <c r="B36" s="24">
        <v>-10873.86</v>
      </c>
      <c r="C36" s="24">
        <v>-7914.71</v>
      </c>
      <c r="D36" s="24">
        <v>-5694.88</v>
      </c>
      <c r="E36" s="24">
        <v>-3122.49</v>
      </c>
      <c r="F36" s="24">
        <v>-138415.08</v>
      </c>
      <c r="G36" s="24">
        <v>-23787.47</v>
      </c>
      <c r="H36" s="24">
        <v>-75824.93</v>
      </c>
      <c r="I36" s="24">
        <v>-67711.65</v>
      </c>
      <c r="J36" s="24">
        <v>-28704.36</v>
      </c>
      <c r="K36" s="24">
        <v>-31804.95</v>
      </c>
      <c r="L36" s="24">
        <v>-65141.14</v>
      </c>
      <c r="M36" s="24">
        <v>-46067.42</v>
      </c>
      <c r="N36" s="24">
        <v>-53049.76</v>
      </c>
      <c r="O36" s="24">
        <v>-13715.44</v>
      </c>
      <c r="P36" s="24">
        <v>-8783.2</v>
      </c>
      <c r="Q36" s="24">
        <f t="shared" si="14"/>
        <v>-580611.3399999999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6" t="s">
        <v>98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6">
        <v>-63145.66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4"/>
        <v>-63145.66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61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 s="17" t="s">
        <v>46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4">
        <f t="shared" si="14"/>
        <v>0</v>
      </c>
      <c r="R44"/>
      <c r="S44"/>
      <c r="T44"/>
      <c r="U44"/>
      <c r="V44"/>
      <c r="W44"/>
      <c r="X44"/>
      <c r="Y44"/>
      <c r="Z44"/>
      <c r="AA44"/>
      <c r="AB44"/>
    </row>
    <row r="45" spans="1:21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1" ht="18.75" customHeight="1">
      <c r="A46" s="68" t="s">
        <v>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0">
        <f t="shared" si="14"/>
        <v>0</v>
      </c>
      <c r="R46"/>
      <c r="S46"/>
      <c r="T46"/>
      <c r="U46"/>
    </row>
    <row r="47" spans="1:28" ht="15.75">
      <c r="A47" s="2" t="s">
        <v>50</v>
      </c>
      <c r="B47" s="29">
        <f aca="true" t="shared" si="17" ref="B47:P47">+B28+B32</f>
        <v>793076.3185</v>
      </c>
      <c r="C47" s="29">
        <f t="shared" si="17"/>
        <v>179673.0332</v>
      </c>
      <c r="D47" s="29">
        <f t="shared" si="17"/>
        <v>539268.769</v>
      </c>
      <c r="E47" s="29">
        <f t="shared" si="17"/>
        <v>216943.12879999998</v>
      </c>
      <c r="F47" s="29">
        <f t="shared" si="17"/>
        <v>468224.862</v>
      </c>
      <c r="G47" s="29">
        <f t="shared" si="17"/>
        <v>186664.71399999998</v>
      </c>
      <c r="H47" s="29">
        <f t="shared" si="17"/>
        <v>573595.7829999999</v>
      </c>
      <c r="I47" s="29">
        <f t="shared" si="17"/>
        <v>809630.3730000001</v>
      </c>
      <c r="J47" s="29">
        <f t="shared" si="17"/>
        <v>30545.695</v>
      </c>
      <c r="K47" s="29">
        <f t="shared" si="17"/>
        <v>661069.8886</v>
      </c>
      <c r="L47" s="29">
        <f t="shared" si="17"/>
        <v>637006.5889999999</v>
      </c>
      <c r="M47" s="29">
        <f t="shared" si="17"/>
        <v>773306.9506</v>
      </c>
      <c r="N47" s="29">
        <f t="shared" si="17"/>
        <v>730391.7436</v>
      </c>
      <c r="O47" s="29">
        <f t="shared" si="17"/>
        <v>401255.8344</v>
      </c>
      <c r="P47" s="29">
        <f t="shared" si="17"/>
        <v>224841.1052</v>
      </c>
      <c r="Q47" s="29">
        <f>SUM(B47:P47)</f>
        <v>7225494.7879</v>
      </c>
      <c r="R47" s="65"/>
      <c r="S47" s="67"/>
      <c r="T47"/>
      <c r="U47"/>
      <c r="V47"/>
      <c r="W47"/>
      <c r="X47"/>
      <c r="Y47"/>
      <c r="Z47"/>
      <c r="AA47"/>
      <c r="AB47"/>
    </row>
    <row r="48" spans="1:21" ht="15" customHeight="1">
      <c r="A48" s="33"/>
      <c r="B48" s="66"/>
      <c r="C48" s="66"/>
      <c r="D48" s="66"/>
      <c r="E48" s="45"/>
      <c r="F48" s="45"/>
      <c r="G48" s="45"/>
      <c r="H48" s="45"/>
      <c r="I48" s="45"/>
      <c r="J48" s="45"/>
      <c r="K48" s="66"/>
      <c r="L48" s="45"/>
      <c r="M48" s="45"/>
      <c r="N48" s="45"/>
      <c r="O48" s="45"/>
      <c r="P48" s="45"/>
      <c r="Q48" s="46"/>
      <c r="R48" s="67"/>
      <c r="S48" s="63"/>
      <c r="T48" s="65"/>
      <c r="U48"/>
    </row>
    <row r="49" spans="1:19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S49" s="64"/>
    </row>
    <row r="50" spans="1:19" ht="18.75" customHeight="1">
      <c r="A50" s="2" t="s">
        <v>51</v>
      </c>
      <c r="B50" s="35">
        <f>SUM(B51:B65)</f>
        <v>793076.32</v>
      </c>
      <c r="C50" s="35">
        <f aca="true" t="shared" si="18" ref="C50:P50">SUM(C51:C65)</f>
        <v>179673.03</v>
      </c>
      <c r="D50" s="35">
        <f t="shared" si="18"/>
        <v>539268.77</v>
      </c>
      <c r="E50" s="35">
        <f t="shared" si="18"/>
        <v>216943.13</v>
      </c>
      <c r="F50" s="35">
        <f t="shared" si="18"/>
        <v>468224.86</v>
      </c>
      <c r="G50" s="35">
        <f t="shared" si="18"/>
        <v>186664.71</v>
      </c>
      <c r="H50" s="35">
        <f t="shared" si="18"/>
        <v>573595.78</v>
      </c>
      <c r="I50" s="35">
        <f t="shared" si="18"/>
        <v>809630.37</v>
      </c>
      <c r="J50" s="35">
        <f t="shared" si="18"/>
        <v>30545.7</v>
      </c>
      <c r="K50" s="35">
        <f t="shared" si="18"/>
        <v>661069.89</v>
      </c>
      <c r="L50" s="35">
        <f t="shared" si="18"/>
        <v>637006.59</v>
      </c>
      <c r="M50" s="35">
        <f t="shared" si="18"/>
        <v>773306.95</v>
      </c>
      <c r="N50" s="35">
        <f t="shared" si="18"/>
        <v>730391.74</v>
      </c>
      <c r="O50" s="35">
        <f t="shared" si="18"/>
        <v>401255.83</v>
      </c>
      <c r="P50" s="35">
        <f t="shared" si="18"/>
        <v>224841.11</v>
      </c>
      <c r="Q50" s="29">
        <f>SUM(Q51:Q65)</f>
        <v>7225494.78</v>
      </c>
      <c r="S50" s="64"/>
    </row>
    <row r="51" spans="1:20" ht="18.75" customHeight="1">
      <c r="A51" s="17" t="s">
        <v>83</v>
      </c>
      <c r="B51" s="35">
        <v>793076.32</v>
      </c>
      <c r="C51" s="34">
        <v>0</v>
      </c>
      <c r="D51" s="35">
        <v>539268.77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>SUM(B51:P51)</f>
        <v>1332345.0899999999</v>
      </c>
      <c r="R51"/>
      <c r="S51" s="64"/>
      <c r="T51" s="65"/>
    </row>
    <row r="52" spans="1:18" ht="18.75" customHeight="1">
      <c r="A52" s="17" t="s">
        <v>84</v>
      </c>
      <c r="B52" s="34">
        <v>0</v>
      </c>
      <c r="C52" s="35">
        <v>179673.03</v>
      </c>
      <c r="D52" s="34">
        <v>0</v>
      </c>
      <c r="E52" s="35">
        <v>216943.13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9">
        <f aca="true" t="shared" si="19" ref="Q52:Q64">SUM(B52:P52)</f>
        <v>396616.16000000003</v>
      </c>
      <c r="R52"/>
    </row>
    <row r="53" spans="1:19" ht="18.75" customHeight="1">
      <c r="A53" s="17" t="s">
        <v>29</v>
      </c>
      <c r="B53" s="34">
        <v>0</v>
      </c>
      <c r="C53" s="34">
        <v>0</v>
      </c>
      <c r="D53" s="34">
        <v>0</v>
      </c>
      <c r="E53" s="34">
        <v>0</v>
      </c>
      <c r="F53" s="26">
        <v>468224.86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6">
        <f t="shared" si="19"/>
        <v>468224.86</v>
      </c>
      <c r="S53"/>
    </row>
    <row r="54" spans="1:20" ht="18.75" customHeight="1">
      <c r="A54" s="17" t="s">
        <v>35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26">
        <v>186664.71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9">
        <f t="shared" si="19"/>
        <v>186664.71</v>
      </c>
      <c r="T54"/>
    </row>
    <row r="55" spans="1:21" ht="18.75" customHeight="1">
      <c r="A55" s="17" t="s">
        <v>30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26">
        <v>573595.78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6">
        <f t="shared" si="19"/>
        <v>573595.78</v>
      </c>
      <c r="U55"/>
    </row>
    <row r="56" spans="1:22" ht="18.75" customHeight="1">
      <c r="A56" s="17" t="s">
        <v>52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809630.37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29">
        <f t="shared" si="19"/>
        <v>809630.37</v>
      </c>
      <c r="V56"/>
    </row>
    <row r="57" spans="1:22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5">
        <v>30545.7</v>
      </c>
      <c r="K57" s="34">
        <v>0</v>
      </c>
      <c r="L57" s="34">
        <v>0</v>
      </c>
      <c r="M57" s="34"/>
      <c r="N57" s="34"/>
      <c r="O57" s="34"/>
      <c r="P57" s="34"/>
      <c r="Q57" s="29">
        <f t="shared" si="19"/>
        <v>30545.7</v>
      </c>
      <c r="V57"/>
    </row>
    <row r="58" spans="1:23" ht="18.75" customHeight="1">
      <c r="A58" s="17" t="s">
        <v>82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5">
        <v>661069.89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9"/>
        <v>661069.89</v>
      </c>
      <c r="W58"/>
    </row>
    <row r="59" spans="1:24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26">
        <v>637006.59</v>
      </c>
      <c r="M59" s="34">
        <v>0</v>
      </c>
      <c r="N59" s="34">
        <v>0</v>
      </c>
      <c r="O59" s="34">
        <v>0</v>
      </c>
      <c r="P59" s="34">
        <v>0</v>
      </c>
      <c r="Q59" s="29">
        <f t="shared" si="19"/>
        <v>637006.59</v>
      </c>
      <c r="X59"/>
    </row>
    <row r="60" spans="1:25" ht="18.75" customHeight="1">
      <c r="A60" s="17" t="s">
        <v>88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6">
        <v>773306.95</v>
      </c>
      <c r="N60" s="34">
        <v>0</v>
      </c>
      <c r="O60" s="34">
        <v>0</v>
      </c>
      <c r="P60" s="34">
        <v>0</v>
      </c>
      <c r="Q60" s="29">
        <f t="shared" si="19"/>
        <v>773306.95</v>
      </c>
      <c r="R60"/>
      <c r="Y60"/>
    </row>
    <row r="61" spans="1:26" ht="18.75" customHeight="1">
      <c r="A61" s="17" t="s">
        <v>31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26">
        <v>730391.74</v>
      </c>
      <c r="O61" s="34">
        <v>0</v>
      </c>
      <c r="P61" s="34">
        <v>0</v>
      </c>
      <c r="Q61" s="29">
        <f t="shared" si="19"/>
        <v>730391.74</v>
      </c>
      <c r="S61"/>
      <c r="Z61"/>
    </row>
    <row r="62" spans="1:27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26">
        <v>401255.83</v>
      </c>
      <c r="P62" s="34">
        <v>0</v>
      </c>
      <c r="Q62" s="29">
        <f t="shared" si="19"/>
        <v>401255.83</v>
      </c>
      <c r="T62"/>
      <c r="AA62"/>
    </row>
    <row r="63" spans="1:28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26">
        <v>224841.11</v>
      </c>
      <c r="Q63" s="29">
        <f t="shared" si="19"/>
        <v>224841.11</v>
      </c>
      <c r="R63"/>
      <c r="U63"/>
      <c r="AB63"/>
    </row>
    <row r="64" spans="1:28" ht="18.75" customHeight="1">
      <c r="A64" s="17" t="s">
        <v>91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/>
      <c r="N64" s="34">
        <v>0</v>
      </c>
      <c r="O64" s="34">
        <v>0</v>
      </c>
      <c r="P64" s="34">
        <v>0</v>
      </c>
      <c r="Q64" s="29">
        <f t="shared" si="19"/>
        <v>0</v>
      </c>
      <c r="R64"/>
      <c r="U64"/>
      <c r="AB64"/>
    </row>
    <row r="65" spans="1:28" ht="18.75" customHeight="1">
      <c r="A65" s="1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/>
      <c r="S65"/>
      <c r="T65"/>
      <c r="U65"/>
      <c r="V65"/>
      <c r="W65"/>
      <c r="X65"/>
      <c r="Y65"/>
      <c r="Z65"/>
      <c r="AA65"/>
      <c r="AB65"/>
    </row>
    <row r="66" spans="1:17" ht="17.25" customHeight="1">
      <c r="A66" s="70"/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/>
      <c r="P66" s="71"/>
      <c r="Q66" s="71"/>
    </row>
    <row r="67" spans="1:17" ht="15" customHeight="1">
      <c r="A67" s="36"/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/>
      <c r="N67" s="37"/>
      <c r="O67" s="37"/>
      <c r="P67" s="37"/>
      <c r="Q67" s="38"/>
    </row>
    <row r="68" spans="1:17" ht="18.75" customHeight="1">
      <c r="A68" s="2" t="s">
        <v>78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29"/>
    </row>
    <row r="69" spans="1:18" ht="18.75" customHeight="1">
      <c r="A69" s="17" t="s">
        <v>85</v>
      </c>
      <c r="B69" s="42">
        <f>B29/B7</f>
        <v>2.2477</v>
      </c>
      <c r="C69" s="42">
        <v>0</v>
      </c>
      <c r="D69" s="42">
        <f>D29/D7</f>
        <v>2.3155</v>
      </c>
      <c r="E69" s="42">
        <v>0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8" ht="18.75" customHeight="1">
      <c r="A70" s="17" t="s">
        <v>86</v>
      </c>
      <c r="B70" s="42">
        <v>0</v>
      </c>
      <c r="C70" s="42">
        <f>C29/C7</f>
        <v>2.5868</v>
      </c>
      <c r="D70" s="42">
        <v>0</v>
      </c>
      <c r="E70" s="42">
        <f>E29/E7</f>
        <v>2.7578</v>
      </c>
      <c r="F70" s="42">
        <v>0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9"/>
      <c r="R70"/>
    </row>
    <row r="71" spans="1:19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22">
        <f>(F$29/F$7)</f>
        <v>2.068</v>
      </c>
      <c r="G71" s="42">
        <v>0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6"/>
      <c r="S71"/>
    </row>
    <row r="72" spans="1:20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22">
        <f>(G$29/G$7)</f>
        <v>3.1212</v>
      </c>
      <c r="H72" s="34">
        <v>0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9"/>
      <c r="T72"/>
    </row>
    <row r="73" spans="1:21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f>(H$29/H$7)</f>
        <v>2.3747</v>
      </c>
      <c r="I73" s="34">
        <v>0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6"/>
      <c r="U73"/>
    </row>
    <row r="74" spans="1:22" ht="18.75" customHeight="1">
      <c r="A74" s="17" t="s">
        <v>56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42">
        <f>(I$29/I$7)</f>
        <v>1.9578</v>
      </c>
      <c r="J74" s="42">
        <v>0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V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f>J29/J7</f>
        <v>2.505</v>
      </c>
      <c r="K75" s="42">
        <v>0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3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f>(K$29/K$7)</f>
        <v>2.2862</v>
      </c>
      <c r="L76" s="42">
        <v>0</v>
      </c>
      <c r="M76" s="42">
        <v>0</v>
      </c>
      <c r="N76" s="34">
        <v>0</v>
      </c>
      <c r="O76" s="42">
        <v>0</v>
      </c>
      <c r="P76" s="42">
        <v>0</v>
      </c>
      <c r="Q76" s="29"/>
      <c r="W76"/>
    </row>
    <row r="77" spans="1:24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f>(L$29/L$7)</f>
        <v>2.6205</v>
      </c>
      <c r="M77" s="42">
        <v>0</v>
      </c>
      <c r="N77" s="34">
        <v>0</v>
      </c>
      <c r="O77" s="42">
        <v>0</v>
      </c>
      <c r="P77" s="42">
        <v>0</v>
      </c>
      <c r="Q77" s="26"/>
      <c r="X77"/>
    </row>
    <row r="78" spans="1:25" ht="18.75" customHeight="1">
      <c r="A78" s="17" t="s">
        <v>93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f>(M$29/M$7)</f>
        <v>2.2923</v>
      </c>
      <c r="N78" s="34">
        <v>0</v>
      </c>
      <c r="O78" s="42">
        <v>0</v>
      </c>
      <c r="P78" s="42">
        <v>0</v>
      </c>
      <c r="Q78" s="29"/>
      <c r="R78"/>
      <c r="Y78"/>
    </row>
    <row r="79" spans="1:26" ht="18.75" customHeight="1">
      <c r="A79" s="17" t="s">
        <v>57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f>(N$29/N$7)</f>
        <v>2.5644</v>
      </c>
      <c r="O79" s="42">
        <v>0</v>
      </c>
      <c r="P79" s="42">
        <v>0</v>
      </c>
      <c r="Q79" s="26"/>
      <c r="S79"/>
      <c r="Z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f>(O$29/O$7)</f>
        <v>3.2342</v>
      </c>
      <c r="P80" s="42">
        <v>0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f>P29/P7</f>
        <v>2.7666</v>
      </c>
      <c r="Q81" s="57"/>
      <c r="T81"/>
      <c r="AA81"/>
    </row>
    <row r="82" spans="1:27" ht="18.75" customHeight="1">
      <c r="A82" s="17" t="s">
        <v>96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4">
        <v>0</v>
      </c>
      <c r="I82" s="3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57"/>
      <c r="T82"/>
      <c r="AA82"/>
    </row>
    <row r="83" spans="1:28" ht="18.75" customHeight="1">
      <c r="A83" s="3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7"/>
      <c r="Q83" s="48"/>
      <c r="R83"/>
      <c r="U83"/>
      <c r="AB83"/>
    </row>
    <row r="84" spans="1:14" ht="21" customHeight="1">
      <c r="A84" s="60" t="s">
        <v>32</v>
      </c>
      <c r="B84" s="61"/>
      <c r="C84" s="61"/>
      <c r="D84" s="61"/>
      <c r="E84"/>
      <c r="F84"/>
      <c r="G84"/>
      <c r="H84"/>
      <c r="I84"/>
      <c r="J84" s="39"/>
      <c r="K84" s="39"/>
      <c r="L84"/>
      <c r="M84"/>
      <c r="N84"/>
    </row>
    <row r="85" spans="1:16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4" ht="14.25">
      <c r="B86" s="61"/>
      <c r="C86" s="61"/>
      <c r="D86" s="61"/>
      <c r="E86"/>
      <c r="F86"/>
      <c r="G86"/>
      <c r="H86"/>
      <c r="I86"/>
      <c r="J86" s="39"/>
      <c r="K86" s="39"/>
      <c r="L86"/>
      <c r="M86"/>
      <c r="N86"/>
    </row>
    <row r="87" spans="2:14" ht="14.25">
      <c r="B87" s="61"/>
      <c r="C87" s="61"/>
      <c r="D87" s="61"/>
      <c r="E87"/>
      <c r="F87"/>
      <c r="G87"/>
      <c r="H87"/>
      <c r="I87"/>
      <c r="J87"/>
      <c r="K87"/>
      <c r="L87"/>
      <c r="M87"/>
      <c r="N87"/>
    </row>
    <row r="88" spans="2:14" ht="14.25">
      <c r="B88"/>
      <c r="C88"/>
      <c r="D88"/>
      <c r="E88"/>
      <c r="F88"/>
      <c r="G88"/>
      <c r="H88"/>
      <c r="I88"/>
      <c r="J88" s="40"/>
      <c r="K88" s="40"/>
      <c r="L88" s="41"/>
      <c r="M88" s="41"/>
      <c r="N88" s="41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4.25">
      <c r="M95"/>
    </row>
    <row r="96" ht="14.25">
      <c r="N96"/>
    </row>
    <row r="97" ht="14.25">
      <c r="O97"/>
    </row>
    <row r="98" ht="14.25">
      <c r="P98"/>
    </row>
  </sheetData>
  <sheetProtection/>
  <mergeCells count="7">
    <mergeCell ref="A85:P85"/>
    <mergeCell ref="A66:Q66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2019-09-18T14:27:09Z</dcterms:modified>
  <cp:category/>
  <cp:version/>
  <cp:contentType/>
  <cp:contentStatus/>
</cp:coreProperties>
</file>