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<sst xmlns="http://schemas.openxmlformats.org/spreadsheetml/2006/main" count="104" uniqueCount="98">
  <si>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</si>
  <si>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</si>
  <si>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</si>
  <si>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</si>
  <si>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</si>
  <si>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</si>
  <si>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</si>
  <si>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</si>
  <si>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</si>
  <si>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</si>
  <si>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</si>
  <si>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</si>
  <si>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</si>
  <si>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</si>
  <si>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</si>
  <si>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</si>
  <si>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</si>
  <si>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</si>
  <si>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</si>
  <si>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</si>
  <si>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</si>
  <si>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</si>
  <si>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</si>
  <si>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</si>
  <si>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</si>
  <si>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</si>
  <si>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</si>
  <si>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</si>
  <si>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</si>
  <si>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</si>
  <si>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</si>
  <si>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</si>
  <si>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</si>
  <si>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</si>
  <si>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</si>
  <si>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</si>
  <si>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</si>
  <si>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</si>
  <si>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</si>
  <si>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</si>
  <si>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</si>
  <si>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</si>
  <si>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</si>
  <si>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</si>
  <si>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</si>
  <si>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</si>
  <si>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</si>
  <si>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</si>
  <si>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</si>
  <si>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</si>
  <si>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</si>
  <si>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</si>
  <si>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</si>
  <si>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</si>
  <si>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</si>
  <si>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</si>
  <si>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</si>
  <si>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</si>
  <si>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</si>
  <si>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</si>
  <si>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</si>
  <si>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</si>
  <si>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</si>
  <si>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</si>
  <si>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</si>
  <si>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</si>
  <si>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</si>
  <si>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</si>
  <si>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</si>
  <si>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</si>
  <si>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</si>
  <si>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</si>
  <si>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</si>
  <si>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</si>
  <si>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</si>
  <si>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</si>
  <si>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</si>
  <si>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</si>
  <si>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</si>
  <si>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</si>
  <si>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</si>
  <si>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</si>
  <si>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</si>
  <si>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</si>
  <si>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</si>
  <si>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</si>
  <si>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</si>
  <si>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</si>
  <si>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</si>
  <si>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</si>
  <si>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</si>
  <si>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</si>
  <si>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</si>
  <si>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</si>
  <si>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</si>
  <si>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</si>
  <si>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</si>
  <si>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05/09/19 - VENCIMENTO 12/09/19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</si>
</sst>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396272</v>
      </c>
      <c r="C7" s="10">
        <f>C8+C18+C22</f>
        <v>79692</v>
      </c>
      <c r="D7" s="10">
        <f>D8+D18+D22</f>
        <v>276984</v>
      </c>
      <c r="E7" s="10">
        <f t="shared" si="0"/>
        <v>89075</v>
      </c>
      <c r="F7" s="10">
        <f t="shared" si="0"/>
        <v>342700</v>
      </c>
      <c r="G7" s="10">
        <f t="shared" si="0"/>
        <v>72327</v>
      </c>
      <c r="H7" s="10">
        <f t="shared" si="0"/>
        <v>317562</v>
      </c>
      <c r="I7" s="10">
        <f t="shared" si="0"/>
        <v>499405</v>
      </c>
      <c r="J7" s="10">
        <f t="shared" si="0"/>
        <v>48306</v>
      </c>
      <c r="K7" s="10">
        <f t="shared" si="0"/>
        <v>339961</v>
      </c>
      <c r="L7" s="10">
        <f t="shared" si="0"/>
        <v>275222</v>
      </c>
      <c r="M7" s="10">
        <f t="shared" si="0"/>
        <v>383993</v>
      </c>
      <c r="N7" s="10">
        <f t="shared" si="0"/>
        <v>329708</v>
      </c>
      <c r="O7" s="10">
        <f t="shared" si="0"/>
        <v>148978</v>
      </c>
      <c r="P7" s="10">
        <f t="shared" si="0"/>
        <v>100018</v>
      </c>
      <c r="Q7" s="10">
        <f>+Q8+Q18+Q22</f>
        <v>3700203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199850</v>
      </c>
      <c r="C8" s="12">
        <f>+C9+C10+C14</f>
        <v>40068</v>
      </c>
      <c r="D8" s="12">
        <f>+D9+D10+D14</f>
        <v>145424</v>
      </c>
      <c r="E8" s="12">
        <f t="shared" si="1"/>
        <v>45714</v>
      </c>
      <c r="F8" s="12">
        <f t="shared" si="1"/>
        <v>190162</v>
      </c>
      <c r="G8" s="12">
        <f t="shared" si="1"/>
        <v>35503</v>
      </c>
      <c r="H8" s="12">
        <f t="shared" si="1"/>
        <v>165725</v>
      </c>
      <c r="I8" s="12">
        <f t="shared" si="1"/>
        <v>264474</v>
      </c>
      <c r="J8" s="12">
        <f t="shared" si="1"/>
        <v>25463</v>
      </c>
      <c r="K8" s="12">
        <f t="shared" si="1"/>
        <v>172005</v>
      </c>
      <c r="L8" s="12">
        <f t="shared" si="1"/>
        <v>143627</v>
      </c>
      <c r="M8" s="12">
        <f t="shared" si="1"/>
        <v>219648</v>
      </c>
      <c r="N8" s="12">
        <f t="shared" si="1"/>
        <v>176696</v>
      </c>
      <c r="O8" s="12">
        <f t="shared" si="1"/>
        <v>87089</v>
      </c>
      <c r="P8" s="12">
        <f t="shared" si="1"/>
        <v>61701</v>
      </c>
      <c r="Q8" s="12">
        <f>SUM(B8:P8)</f>
        <v>1973149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13357</v>
      </c>
      <c r="C9" s="14">
        <v>2597</v>
      </c>
      <c r="D9" s="14">
        <v>11730</v>
      </c>
      <c r="E9" s="14">
        <v>4429</v>
      </c>
      <c r="F9" s="14">
        <v>9889</v>
      </c>
      <c r="G9" s="14">
        <v>2220</v>
      </c>
      <c r="H9" s="14">
        <v>9506</v>
      </c>
      <c r="I9" s="14">
        <v>16827</v>
      </c>
      <c r="J9" s="14">
        <v>2130</v>
      </c>
      <c r="K9" s="14">
        <v>15603</v>
      </c>
      <c r="L9" s="14">
        <v>11284</v>
      </c>
      <c r="M9" s="14">
        <v>9557</v>
      </c>
      <c r="N9" s="14">
        <v>9077</v>
      </c>
      <c r="O9" s="14">
        <v>6224</v>
      </c>
      <c r="P9" s="14">
        <v>5053</v>
      </c>
      <c r="Q9" s="12">
        <f aca="true" t="shared" si="2" ref="Q9:Q17">SUM(B9:P9)</f>
        <v>129483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177905</v>
      </c>
      <c r="C10" s="14">
        <f t="shared" si="3"/>
        <v>35804</v>
      </c>
      <c r="D10" s="14">
        <f t="shared" si="3"/>
        <v>127631</v>
      </c>
      <c r="E10" s="14">
        <f t="shared" si="3"/>
        <v>39271</v>
      </c>
      <c r="F10" s="14">
        <f t="shared" si="3"/>
        <v>171973</v>
      </c>
      <c r="G10" s="14">
        <f t="shared" si="3"/>
        <v>31773</v>
      </c>
      <c r="H10" s="14">
        <f t="shared" si="3"/>
        <v>148496</v>
      </c>
      <c r="I10" s="14">
        <f t="shared" si="3"/>
        <v>234811</v>
      </c>
      <c r="J10" s="14">
        <f t="shared" si="3"/>
        <v>22256</v>
      </c>
      <c r="K10" s="14">
        <f t="shared" si="3"/>
        <v>149000</v>
      </c>
      <c r="L10" s="14">
        <f t="shared" si="3"/>
        <v>126004</v>
      </c>
      <c r="M10" s="14">
        <f t="shared" si="3"/>
        <v>200121</v>
      </c>
      <c r="N10" s="14">
        <f t="shared" si="3"/>
        <v>159156</v>
      </c>
      <c r="O10" s="14">
        <f t="shared" si="3"/>
        <v>77336</v>
      </c>
      <c r="P10" s="14">
        <f t="shared" si="3"/>
        <v>54506</v>
      </c>
      <c r="Q10" s="12">
        <f t="shared" si="2"/>
        <v>1756043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75931</v>
      </c>
      <c r="C11" s="14">
        <v>15591</v>
      </c>
      <c r="D11" s="14">
        <v>54565</v>
      </c>
      <c r="E11" s="14">
        <v>18836</v>
      </c>
      <c r="F11" s="14">
        <v>72334</v>
      </c>
      <c r="G11" s="14">
        <v>13531</v>
      </c>
      <c r="H11" s="14">
        <v>62083</v>
      </c>
      <c r="I11" s="14">
        <v>99901</v>
      </c>
      <c r="J11" s="14">
        <v>10110</v>
      </c>
      <c r="K11" s="14">
        <v>66200</v>
      </c>
      <c r="L11" s="14">
        <v>55014</v>
      </c>
      <c r="M11" s="14">
        <v>89719</v>
      </c>
      <c r="N11" s="14">
        <v>69612</v>
      </c>
      <c r="O11" s="14">
        <v>32700</v>
      </c>
      <c r="P11" s="14">
        <v>22568</v>
      </c>
      <c r="Q11" s="12">
        <f t="shared" si="2"/>
        <v>758695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93421</v>
      </c>
      <c r="C12" s="14">
        <v>18566</v>
      </c>
      <c r="D12" s="14">
        <v>64224</v>
      </c>
      <c r="E12" s="14">
        <v>18041</v>
      </c>
      <c r="F12" s="14">
        <v>93002</v>
      </c>
      <c r="G12" s="14">
        <v>16272</v>
      </c>
      <c r="H12" s="14">
        <v>77535</v>
      </c>
      <c r="I12" s="14">
        <v>119931</v>
      </c>
      <c r="J12" s="14">
        <v>10950</v>
      </c>
      <c r="K12" s="14">
        <v>74703</v>
      </c>
      <c r="L12" s="14">
        <v>64989</v>
      </c>
      <c r="M12" s="14">
        <v>102375</v>
      </c>
      <c r="N12" s="14">
        <v>82749</v>
      </c>
      <c r="O12" s="14">
        <v>40755</v>
      </c>
      <c r="P12" s="14">
        <v>29582</v>
      </c>
      <c r="Q12" s="12">
        <f t="shared" si="2"/>
        <v>907095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8553</v>
      </c>
      <c r="C13" s="14">
        <v>1647</v>
      </c>
      <c r="D13" s="14">
        <v>8842</v>
      </c>
      <c r="E13" s="14">
        <v>2394</v>
      </c>
      <c r="F13" s="14">
        <v>6637</v>
      </c>
      <c r="G13" s="14">
        <v>1970</v>
      </c>
      <c r="H13" s="14">
        <v>8878</v>
      </c>
      <c r="I13" s="14">
        <v>14979</v>
      </c>
      <c r="J13" s="14">
        <v>1196</v>
      </c>
      <c r="K13" s="14">
        <v>8097</v>
      </c>
      <c r="L13" s="14">
        <v>6001</v>
      </c>
      <c r="M13" s="14">
        <v>8027</v>
      </c>
      <c r="N13" s="14">
        <v>6795</v>
      </c>
      <c r="O13" s="14">
        <v>3881</v>
      </c>
      <c r="P13" s="14">
        <v>2356</v>
      </c>
      <c r="Q13" s="12">
        <f t="shared" si="2"/>
        <v>90253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8588</v>
      </c>
      <c r="C14" s="14">
        <f t="shared" si="4"/>
        <v>1667</v>
      </c>
      <c r="D14" s="14">
        <f t="shared" si="4"/>
        <v>6063</v>
      </c>
      <c r="E14" s="14">
        <f t="shared" si="4"/>
        <v>2014</v>
      </c>
      <c r="F14" s="14">
        <f t="shared" si="4"/>
        <v>8300</v>
      </c>
      <c r="G14" s="14">
        <f t="shared" si="4"/>
        <v>1510</v>
      </c>
      <c r="H14" s="14">
        <f t="shared" si="4"/>
        <v>7723</v>
      </c>
      <c r="I14" s="14">
        <f t="shared" si="4"/>
        <v>12836</v>
      </c>
      <c r="J14" s="14">
        <f t="shared" si="4"/>
        <v>1077</v>
      </c>
      <c r="K14" s="14">
        <f t="shared" si="4"/>
        <v>7402</v>
      </c>
      <c r="L14" s="14">
        <f t="shared" si="4"/>
        <v>6339</v>
      </c>
      <c r="M14" s="14">
        <f t="shared" si="4"/>
        <v>9970</v>
      </c>
      <c r="N14" s="14">
        <f t="shared" si="4"/>
        <v>8463</v>
      </c>
      <c r="O14" s="14">
        <f t="shared" si="4"/>
        <v>3529</v>
      </c>
      <c r="P14" s="14">
        <f t="shared" si="4"/>
        <v>2142</v>
      </c>
      <c r="Q14" s="12">
        <f t="shared" si="2"/>
        <v>87623</v>
      </c>
    </row>
    <row r="15" spans="1:28" ht="18.75" customHeight="1">
      <c r="A15" s="15" t="s">
        <v>13</v>
      </c>
      <c r="B15" s="14">
        <v>8561</v>
      </c>
      <c r="C15" s="14">
        <v>1663</v>
      </c>
      <c r="D15" s="14">
        <v>6056</v>
      </c>
      <c r="E15" s="14">
        <v>2013</v>
      </c>
      <c r="F15" s="14">
        <v>8295</v>
      </c>
      <c r="G15" s="14">
        <v>1509</v>
      </c>
      <c r="H15" s="14">
        <v>7713</v>
      </c>
      <c r="I15" s="14">
        <v>12829</v>
      </c>
      <c r="J15" s="14">
        <v>1073</v>
      </c>
      <c r="K15" s="14">
        <v>7395</v>
      </c>
      <c r="L15" s="14">
        <v>6332</v>
      </c>
      <c r="M15" s="14">
        <v>9961</v>
      </c>
      <c r="N15" s="14">
        <v>8454</v>
      </c>
      <c r="O15" s="14">
        <v>3527</v>
      </c>
      <c r="P15" s="14">
        <v>2142</v>
      </c>
      <c r="Q15" s="12">
        <f t="shared" si="2"/>
        <v>87523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7</v>
      </c>
      <c r="C16" s="14">
        <v>0</v>
      </c>
      <c r="D16" s="14">
        <v>4</v>
      </c>
      <c r="E16" s="14">
        <v>1</v>
      </c>
      <c r="F16" s="14">
        <v>2</v>
      </c>
      <c r="G16" s="14">
        <v>1</v>
      </c>
      <c r="H16" s="14">
        <v>2</v>
      </c>
      <c r="I16" s="14">
        <v>0</v>
      </c>
      <c r="J16" s="14">
        <v>3</v>
      </c>
      <c r="K16" s="14">
        <v>3</v>
      </c>
      <c r="L16" s="14">
        <v>2</v>
      </c>
      <c r="M16" s="14">
        <v>3</v>
      </c>
      <c r="N16" s="14">
        <v>2</v>
      </c>
      <c r="O16" s="14">
        <v>2</v>
      </c>
      <c r="P16" s="14">
        <v>0</v>
      </c>
      <c r="Q16" s="12">
        <f t="shared" si="2"/>
        <v>32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20</v>
      </c>
      <c r="C17" s="14">
        <v>4</v>
      </c>
      <c r="D17" s="14">
        <v>3</v>
      </c>
      <c r="E17" s="14">
        <v>0</v>
      </c>
      <c r="F17" s="14">
        <v>3</v>
      </c>
      <c r="G17" s="14">
        <v>0</v>
      </c>
      <c r="H17" s="14">
        <v>8</v>
      </c>
      <c r="I17" s="14">
        <v>7</v>
      </c>
      <c r="J17" s="14">
        <v>1</v>
      </c>
      <c r="K17" s="14">
        <v>4</v>
      </c>
      <c r="L17" s="14">
        <v>5</v>
      </c>
      <c r="M17" s="14">
        <v>6</v>
      </c>
      <c r="N17" s="14">
        <v>7</v>
      </c>
      <c r="O17" s="14">
        <v>0</v>
      </c>
      <c r="P17" s="14">
        <v>0</v>
      </c>
      <c r="Q17" s="12">
        <f t="shared" si="2"/>
        <v>68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84854</v>
      </c>
      <c r="C18" s="18">
        <f t="shared" si="5"/>
        <v>14625</v>
      </c>
      <c r="D18" s="18">
        <f t="shared" si="5"/>
        <v>50879</v>
      </c>
      <c r="E18" s="18">
        <f t="shared" si="5"/>
        <v>17622</v>
      </c>
      <c r="F18" s="18">
        <f t="shared" si="5"/>
        <v>51640</v>
      </c>
      <c r="G18" s="18">
        <f t="shared" si="5"/>
        <v>11899</v>
      </c>
      <c r="H18" s="18">
        <f t="shared" si="5"/>
        <v>52803</v>
      </c>
      <c r="I18" s="18">
        <f t="shared" si="5"/>
        <v>81182</v>
      </c>
      <c r="J18" s="18">
        <f t="shared" si="5"/>
        <v>9303</v>
      </c>
      <c r="K18" s="18">
        <f t="shared" si="5"/>
        <v>68274</v>
      </c>
      <c r="L18" s="18">
        <f t="shared" si="5"/>
        <v>53779</v>
      </c>
      <c r="M18" s="18">
        <f t="shared" si="5"/>
        <v>71148</v>
      </c>
      <c r="N18" s="18">
        <f t="shared" si="5"/>
        <v>75012</v>
      </c>
      <c r="O18" s="18">
        <f t="shared" si="5"/>
        <v>34076</v>
      </c>
      <c r="P18" s="18">
        <f t="shared" si="5"/>
        <v>20373</v>
      </c>
      <c r="Q18" s="12">
        <f aca="true" t="shared" si="6" ref="Q18:Q24">SUM(B18:P18)</f>
        <v>697469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48630</v>
      </c>
      <c r="C19" s="14">
        <v>8203</v>
      </c>
      <c r="D19" s="14">
        <v>30088</v>
      </c>
      <c r="E19" s="14">
        <v>11405</v>
      </c>
      <c r="F19" s="14">
        <v>29395</v>
      </c>
      <c r="G19" s="14">
        <v>7247</v>
      </c>
      <c r="H19" s="14">
        <v>30293</v>
      </c>
      <c r="I19" s="14">
        <v>50391</v>
      </c>
      <c r="J19" s="14">
        <v>6008</v>
      </c>
      <c r="K19" s="14">
        <v>42003</v>
      </c>
      <c r="L19" s="14">
        <v>30710</v>
      </c>
      <c r="M19" s="14">
        <v>41434</v>
      </c>
      <c r="N19" s="14">
        <v>42415</v>
      </c>
      <c r="O19" s="14">
        <v>19676</v>
      </c>
      <c r="P19" s="14">
        <v>11649</v>
      </c>
      <c r="Q19" s="12">
        <f t="shared" si="6"/>
        <v>409547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32445</v>
      </c>
      <c r="C20" s="14">
        <v>5776</v>
      </c>
      <c r="D20" s="14">
        <v>17679</v>
      </c>
      <c r="E20" s="14">
        <v>5369</v>
      </c>
      <c r="F20" s="14">
        <v>20025</v>
      </c>
      <c r="G20" s="14">
        <v>3934</v>
      </c>
      <c r="H20" s="14">
        <v>19567</v>
      </c>
      <c r="I20" s="14">
        <v>25846</v>
      </c>
      <c r="J20" s="14">
        <v>2954</v>
      </c>
      <c r="K20" s="14">
        <v>23322</v>
      </c>
      <c r="L20" s="14">
        <v>20841</v>
      </c>
      <c r="M20" s="14">
        <v>26806</v>
      </c>
      <c r="N20" s="14">
        <v>29664</v>
      </c>
      <c r="O20" s="14">
        <v>12910</v>
      </c>
      <c r="P20" s="14">
        <v>7895</v>
      </c>
      <c r="Q20" s="12">
        <f t="shared" si="6"/>
        <v>255033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3779</v>
      </c>
      <c r="C21" s="14">
        <v>646</v>
      </c>
      <c r="D21" s="14">
        <v>3112</v>
      </c>
      <c r="E21" s="14">
        <v>848</v>
      </c>
      <c r="F21" s="14">
        <v>2220</v>
      </c>
      <c r="G21" s="14">
        <v>718</v>
      </c>
      <c r="H21" s="14">
        <v>2943</v>
      </c>
      <c r="I21" s="14">
        <v>4945</v>
      </c>
      <c r="J21" s="14">
        <v>341</v>
      </c>
      <c r="K21" s="14">
        <v>2949</v>
      </c>
      <c r="L21" s="14">
        <v>2228</v>
      </c>
      <c r="M21" s="14">
        <v>2908</v>
      </c>
      <c r="N21" s="14">
        <v>2933</v>
      </c>
      <c r="O21" s="14">
        <v>1490</v>
      </c>
      <c r="P21" s="14">
        <v>829</v>
      </c>
      <c r="Q21" s="12">
        <f t="shared" si="6"/>
        <v>32889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111568</v>
      </c>
      <c r="C22" s="14">
        <f t="shared" si="7"/>
        <v>24999</v>
      </c>
      <c r="D22" s="14">
        <f t="shared" si="7"/>
        <v>80681</v>
      </c>
      <c r="E22" s="14">
        <f t="shared" si="7"/>
        <v>25739</v>
      </c>
      <c r="F22" s="14">
        <f t="shared" si="7"/>
        <v>100898</v>
      </c>
      <c r="G22" s="14">
        <f t="shared" si="7"/>
        <v>24925</v>
      </c>
      <c r="H22" s="14">
        <f t="shared" si="7"/>
        <v>99034</v>
      </c>
      <c r="I22" s="14">
        <f t="shared" si="7"/>
        <v>153749</v>
      </c>
      <c r="J22" s="14">
        <f t="shared" si="7"/>
        <v>13540</v>
      </c>
      <c r="K22" s="14">
        <f t="shared" si="7"/>
        <v>99682</v>
      </c>
      <c r="L22" s="14">
        <f t="shared" si="7"/>
        <v>77816</v>
      </c>
      <c r="M22" s="14">
        <f t="shared" si="7"/>
        <v>93197</v>
      </c>
      <c r="N22" s="14">
        <f t="shared" si="7"/>
        <v>78000</v>
      </c>
      <c r="O22" s="14">
        <f t="shared" si="7"/>
        <v>27813</v>
      </c>
      <c r="P22" s="14">
        <f t="shared" si="7"/>
        <v>17944</v>
      </c>
      <c r="Q22" s="12">
        <f t="shared" si="6"/>
        <v>1029585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64656</v>
      </c>
      <c r="C23" s="14">
        <v>13276</v>
      </c>
      <c r="D23" s="14">
        <v>51896</v>
      </c>
      <c r="E23" s="14">
        <v>16110</v>
      </c>
      <c r="F23" s="14">
        <v>59688</v>
      </c>
      <c r="G23" s="14">
        <v>16007</v>
      </c>
      <c r="H23" s="14">
        <v>58733</v>
      </c>
      <c r="I23" s="14">
        <v>97345</v>
      </c>
      <c r="J23" s="14">
        <v>9416</v>
      </c>
      <c r="K23" s="14">
        <v>64525</v>
      </c>
      <c r="L23" s="14">
        <v>47928</v>
      </c>
      <c r="M23" s="14">
        <v>59092</v>
      </c>
      <c r="N23" s="14">
        <v>48161</v>
      </c>
      <c r="O23" s="14">
        <v>17484</v>
      </c>
      <c r="P23" s="14">
        <v>10208</v>
      </c>
      <c r="Q23" s="12">
        <f t="shared" si="6"/>
        <v>634525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46912</v>
      </c>
      <c r="C24" s="14">
        <v>11723</v>
      </c>
      <c r="D24" s="14">
        <v>28785</v>
      </c>
      <c r="E24" s="14">
        <v>9629</v>
      </c>
      <c r="F24" s="14">
        <v>41210</v>
      </c>
      <c r="G24" s="14">
        <v>8918</v>
      </c>
      <c r="H24" s="14">
        <v>40301</v>
      </c>
      <c r="I24" s="14">
        <v>56404</v>
      </c>
      <c r="J24" s="14">
        <v>4124</v>
      </c>
      <c r="K24" s="14">
        <v>35157</v>
      </c>
      <c r="L24" s="14">
        <v>29888</v>
      </c>
      <c r="M24" s="14">
        <v>34105</v>
      </c>
      <c r="N24" s="14">
        <v>29839</v>
      </c>
      <c r="O24" s="14">
        <v>10329</v>
      </c>
      <c r="P24" s="14">
        <v>7736</v>
      </c>
      <c r="Q24" s="12">
        <f t="shared" si="6"/>
        <v>395060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900574.4544</v>
      </c>
      <c r="C28" s="56">
        <f>C29+C30</f>
        <v>207336.70560000002</v>
      </c>
      <c r="D28" s="56">
        <f>D29+D30</f>
        <v>647952.9720000001</v>
      </c>
      <c r="E28" s="56">
        <f aca="true" t="shared" si="8" ref="E28:P28">E29+E30</f>
        <v>246875.655</v>
      </c>
      <c r="F28" s="56">
        <f t="shared" si="8"/>
        <v>720991.21</v>
      </c>
      <c r="G28" s="56">
        <f t="shared" si="8"/>
        <v>225747.0324</v>
      </c>
      <c r="H28" s="56">
        <f t="shared" si="8"/>
        <v>771765.3613999999</v>
      </c>
      <c r="I28" s="56">
        <f t="shared" si="8"/>
        <v>982596.649</v>
      </c>
      <c r="J28" s="56">
        <f t="shared" si="8"/>
        <v>121006.53</v>
      </c>
      <c r="K28" s="56">
        <f t="shared" si="8"/>
        <v>780785.9482</v>
      </c>
      <c r="L28" s="56">
        <f t="shared" si="8"/>
        <v>739884.6009999999</v>
      </c>
      <c r="M28" s="56">
        <f t="shared" si="8"/>
        <v>902657.4239</v>
      </c>
      <c r="N28" s="56">
        <f t="shared" si="8"/>
        <v>865435.8951999999</v>
      </c>
      <c r="O28" s="56">
        <f t="shared" si="8"/>
        <v>498390.99759999994</v>
      </c>
      <c r="P28" s="56">
        <f t="shared" si="8"/>
        <v>280846.7588</v>
      </c>
      <c r="Q28" s="56">
        <f>SUM(B28:P28)</f>
        <v>8892848.194500001</v>
      </c>
      <c r="S28" s="62"/>
    </row>
    <row r="29" spans="1:17" ht="18.75" customHeight="1">
      <c r="A29" s="54" t="s">
        <v>38</v>
      </c>
      <c r="B29" s="52">
        <f aca="true" t="shared" si="9" ref="B29:P29">B26*B7</f>
        <v>890700.5744</v>
      </c>
      <c r="C29" s="52">
        <f>C26*C7</f>
        <v>206147.2656</v>
      </c>
      <c r="D29" s="52">
        <f>D26*D7</f>
        <v>641356.452</v>
      </c>
      <c r="E29" s="52">
        <f t="shared" si="9"/>
        <v>245651.035</v>
      </c>
      <c r="F29" s="52">
        <f t="shared" si="9"/>
        <v>708703.6</v>
      </c>
      <c r="G29" s="52">
        <f t="shared" si="9"/>
        <v>225747.0324</v>
      </c>
      <c r="H29" s="52">
        <f t="shared" si="9"/>
        <v>754114.4813999999</v>
      </c>
      <c r="I29" s="52">
        <f t="shared" si="9"/>
        <v>977735.1089999999</v>
      </c>
      <c r="J29" s="52">
        <f t="shared" si="9"/>
        <v>121006.53</v>
      </c>
      <c r="K29" s="52">
        <f t="shared" si="9"/>
        <v>777218.8382</v>
      </c>
      <c r="L29" s="52">
        <f t="shared" si="9"/>
        <v>721219.2509999999</v>
      </c>
      <c r="M29" s="52">
        <f t="shared" si="9"/>
        <v>880227.1539</v>
      </c>
      <c r="N29" s="52">
        <f t="shared" si="9"/>
        <v>845503.1952</v>
      </c>
      <c r="O29" s="52">
        <f t="shared" si="9"/>
        <v>481824.64759999997</v>
      </c>
      <c r="P29" s="52">
        <f t="shared" si="9"/>
        <v>276709.7988</v>
      </c>
      <c r="Q29" s="53">
        <f>SUM(B29:P29)</f>
        <v>8753864.964500003</v>
      </c>
    </row>
    <row r="30" spans="1:28" ht="18.75" customHeight="1">
      <c r="A30" s="17" t="s">
        <v>36</v>
      </c>
      <c r="B30" s="52">
        <v>9873.88</v>
      </c>
      <c r="C30" s="52">
        <v>1189.44</v>
      </c>
      <c r="D30" s="52">
        <v>6596.52</v>
      </c>
      <c r="E30" s="52">
        <v>1224.62</v>
      </c>
      <c r="F30" s="52">
        <v>12287.61</v>
      </c>
      <c r="G30" s="52">
        <v>0</v>
      </c>
      <c r="H30" s="52">
        <v>17650.88</v>
      </c>
      <c r="I30" s="52">
        <v>4861.54</v>
      </c>
      <c r="J30" s="52">
        <v>0</v>
      </c>
      <c r="K30" s="52">
        <v>3567.11</v>
      </c>
      <c r="L30" s="52">
        <v>18665.35</v>
      </c>
      <c r="M30" s="52">
        <v>22430.27</v>
      </c>
      <c r="N30" s="52">
        <v>19932.7</v>
      </c>
      <c r="O30" s="52">
        <v>16566.35</v>
      </c>
      <c r="P30" s="52">
        <v>4136.96</v>
      </c>
      <c r="Q30" s="53">
        <f>SUM(B30:P30)</f>
        <v>138983.22999999998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-57435.1</v>
      </c>
      <c r="C32" s="25">
        <f>+C33+C35+C42+C43+C44-C45</f>
        <v>-11167.1</v>
      </c>
      <c r="D32" s="25">
        <f>+D33+D35+D42+D43+D44-D45</f>
        <v>-50439</v>
      </c>
      <c r="E32" s="25">
        <f t="shared" si="10"/>
        <v>-19044.7</v>
      </c>
      <c r="F32" s="25">
        <f t="shared" si="10"/>
        <v>-43060.2</v>
      </c>
      <c r="G32" s="25">
        <f t="shared" si="10"/>
        <v>-9546</v>
      </c>
      <c r="H32" s="25">
        <f t="shared" si="10"/>
        <v>-41413.3</v>
      </c>
      <c r="I32" s="25">
        <f t="shared" si="10"/>
        <v>-72356.1</v>
      </c>
      <c r="J32" s="25">
        <f t="shared" si="10"/>
        <v>-9696.5</v>
      </c>
      <c r="K32" s="25">
        <f t="shared" si="10"/>
        <v>-67092.9</v>
      </c>
      <c r="L32" s="25">
        <f t="shared" si="10"/>
        <v>-48521.2</v>
      </c>
      <c r="M32" s="25">
        <f t="shared" si="10"/>
        <v>-41095.1</v>
      </c>
      <c r="N32" s="25">
        <f t="shared" si="10"/>
        <v>-39031.1</v>
      </c>
      <c r="O32" s="25">
        <f t="shared" si="10"/>
        <v>-26763.2</v>
      </c>
      <c r="P32" s="25">
        <f t="shared" si="10"/>
        <v>-21727.9</v>
      </c>
      <c r="Q32" s="25">
        <f t="shared" si="10"/>
        <v>-558389.4</v>
      </c>
    </row>
    <row r="33" spans="1:17" ht="18.75" customHeight="1">
      <c r="A33" s="17" t="s">
        <v>62</v>
      </c>
      <c r="B33" s="26">
        <f>+B34</f>
        <v>-57435.1</v>
      </c>
      <c r="C33" s="26">
        <f>+C34</f>
        <v>-11167.1</v>
      </c>
      <c r="D33" s="26">
        <f>+D34</f>
        <v>-50439</v>
      </c>
      <c r="E33" s="26">
        <f aca="true" t="shared" si="11" ref="E33:Q33">+E34</f>
        <v>-19044.7</v>
      </c>
      <c r="F33" s="26">
        <f t="shared" si="11"/>
        <v>-42522.7</v>
      </c>
      <c r="G33" s="26">
        <f t="shared" si="11"/>
        <v>-9546</v>
      </c>
      <c r="H33" s="26">
        <f t="shared" si="11"/>
        <v>-40875.8</v>
      </c>
      <c r="I33" s="26">
        <f t="shared" si="11"/>
        <v>-72356.1</v>
      </c>
      <c r="J33" s="26">
        <f t="shared" si="11"/>
        <v>-9159</v>
      </c>
      <c r="K33" s="26">
        <f t="shared" si="11"/>
        <v>-67092.9</v>
      </c>
      <c r="L33" s="26">
        <f t="shared" si="11"/>
        <v>-48521.2</v>
      </c>
      <c r="M33" s="26">
        <f t="shared" si="11"/>
        <v>-41095.1</v>
      </c>
      <c r="N33" s="26">
        <f t="shared" si="11"/>
        <v>-39031.1</v>
      </c>
      <c r="O33" s="26">
        <f t="shared" si="11"/>
        <v>-26763.2</v>
      </c>
      <c r="P33" s="26">
        <f t="shared" si="11"/>
        <v>-21727.9</v>
      </c>
      <c r="Q33" s="26">
        <f t="shared" si="11"/>
        <v>-556776.9</v>
      </c>
    </row>
    <row r="34" spans="1:28" ht="18.75" customHeight="1">
      <c r="A34" s="13" t="s">
        <v>39</v>
      </c>
      <c r="B34" s="20">
        <f aca="true" t="shared" si="12" ref="B34:G34">ROUND(-B9*$F$3,2)</f>
        <v>-57435.1</v>
      </c>
      <c r="C34" s="20">
        <f t="shared" si="12"/>
        <v>-11167.1</v>
      </c>
      <c r="D34" s="20">
        <f t="shared" si="12"/>
        <v>-50439</v>
      </c>
      <c r="E34" s="20">
        <f t="shared" si="12"/>
        <v>-19044.7</v>
      </c>
      <c r="F34" s="20">
        <f t="shared" si="12"/>
        <v>-42522.7</v>
      </c>
      <c r="G34" s="20">
        <f t="shared" si="12"/>
        <v>-9546</v>
      </c>
      <c r="H34" s="20">
        <f aca="true" t="shared" si="13" ref="H34:P34">ROUND(-H9*$F$3,2)</f>
        <v>-40875.8</v>
      </c>
      <c r="I34" s="20">
        <f t="shared" si="13"/>
        <v>-72356.1</v>
      </c>
      <c r="J34" s="20">
        <f t="shared" si="13"/>
        <v>-9159</v>
      </c>
      <c r="K34" s="20">
        <f>ROUND(-K9*$F$3,2)</f>
        <v>-67092.9</v>
      </c>
      <c r="L34" s="20">
        <f>ROUND(-L9*$F$3,2)</f>
        <v>-48521.2</v>
      </c>
      <c r="M34" s="20">
        <f>ROUND(-M9*$F$3,2)</f>
        <v>-41095.1</v>
      </c>
      <c r="N34" s="20">
        <f>ROUND(-N9*$F$3,2)</f>
        <v>-39031.1</v>
      </c>
      <c r="O34" s="20">
        <f t="shared" si="13"/>
        <v>-26763.2</v>
      </c>
      <c r="P34" s="20">
        <f t="shared" si="13"/>
        <v>-21727.9</v>
      </c>
      <c r="Q34" s="44">
        <f aca="true" t="shared" si="14" ref="Q34:Q45">SUM(B34:P34)</f>
        <v>-556776.9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-537.5</v>
      </c>
      <c r="G35" s="26">
        <f t="shared" si="15"/>
        <v>0</v>
      </c>
      <c r="H35" s="26">
        <f t="shared" si="15"/>
        <v>-537.5</v>
      </c>
      <c r="I35" s="26">
        <f t="shared" si="15"/>
        <v>0</v>
      </c>
      <c r="J35" s="26">
        <f t="shared" si="15"/>
        <v>-537.5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-1612.5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-537.5</v>
      </c>
      <c r="G38" s="24">
        <v>0</v>
      </c>
      <c r="H38" s="24">
        <v>-537.5</v>
      </c>
      <c r="I38" s="24">
        <v>0</v>
      </c>
      <c r="J38" s="24">
        <v>-537.5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-1612.5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843139.3544000001</v>
      </c>
      <c r="C46" s="29">
        <f t="shared" si="16"/>
        <v>196169.6056</v>
      </c>
      <c r="D46" s="29">
        <f t="shared" si="16"/>
        <v>597513.9720000001</v>
      </c>
      <c r="E46" s="29">
        <f t="shared" si="16"/>
        <v>227830.955</v>
      </c>
      <c r="F46" s="29">
        <f t="shared" si="16"/>
        <v>677931.01</v>
      </c>
      <c r="G46" s="29">
        <f t="shared" si="16"/>
        <v>216201.0324</v>
      </c>
      <c r="H46" s="29">
        <f t="shared" si="16"/>
        <v>730352.0613999999</v>
      </c>
      <c r="I46" s="29">
        <f t="shared" si="16"/>
        <v>910240.549</v>
      </c>
      <c r="J46" s="29">
        <f t="shared" si="16"/>
        <v>111310.03</v>
      </c>
      <c r="K46" s="29">
        <f t="shared" si="16"/>
        <v>713693.0482</v>
      </c>
      <c r="L46" s="29">
        <f t="shared" si="16"/>
        <v>691363.401</v>
      </c>
      <c r="M46" s="29">
        <f t="shared" si="16"/>
        <v>861562.3239000001</v>
      </c>
      <c r="N46" s="29">
        <f t="shared" si="16"/>
        <v>826404.7951999999</v>
      </c>
      <c r="O46" s="29">
        <f t="shared" si="16"/>
        <v>471627.79759999993</v>
      </c>
      <c r="P46" s="29">
        <f t="shared" si="16"/>
        <v>259118.85880000002</v>
      </c>
      <c r="Q46" s="29">
        <f>SUM(B46:P46)</f>
        <v>8334458.794499999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843139.35</v>
      </c>
      <c r="C49" s="35">
        <f aca="true" t="shared" si="17" ref="C49:P49">SUM(C50:C64)</f>
        <v>196169.61</v>
      </c>
      <c r="D49" s="35">
        <f t="shared" si="17"/>
        <v>597513.97</v>
      </c>
      <c r="E49" s="35">
        <f t="shared" si="17"/>
        <v>227830.95</v>
      </c>
      <c r="F49" s="35">
        <f t="shared" si="17"/>
        <v>677931.01</v>
      </c>
      <c r="G49" s="35">
        <f t="shared" si="17"/>
        <v>216201.03</v>
      </c>
      <c r="H49" s="35">
        <f t="shared" si="17"/>
        <v>730352.06</v>
      </c>
      <c r="I49" s="35">
        <f t="shared" si="17"/>
        <v>910240.55</v>
      </c>
      <c r="J49" s="35">
        <f t="shared" si="17"/>
        <v>111310.03</v>
      </c>
      <c r="K49" s="35">
        <f t="shared" si="17"/>
        <v>713693.05</v>
      </c>
      <c r="L49" s="35">
        <f t="shared" si="17"/>
        <v>691363.4</v>
      </c>
      <c r="M49" s="35">
        <f t="shared" si="17"/>
        <v>861562.32</v>
      </c>
      <c r="N49" s="35">
        <f t="shared" si="17"/>
        <v>826404.8</v>
      </c>
      <c r="O49" s="35">
        <f t="shared" si="17"/>
        <v>471627.8</v>
      </c>
      <c r="P49" s="35">
        <f t="shared" si="17"/>
        <v>259118.86</v>
      </c>
      <c r="Q49" s="29">
        <f>SUM(Q50:Q64)</f>
        <v>8334458.79</v>
      </c>
      <c r="S49" s="64"/>
    </row>
    <row r="50" spans="1:20" ht="18.75" customHeight="1">
      <c r="A50" s="17" t="s">
        <v>83</v>
      </c>
      <c r="B50" s="35">
        <v>843139.35</v>
      </c>
      <c r="C50" s="34">
        <v>0</v>
      </c>
      <c r="D50" s="35">
        <v>597513.97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1440653.3199999998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196169.61</v>
      </c>
      <c r="D51" s="34">
        <v>0</v>
      </c>
      <c r="E51" s="35">
        <v>227830.95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424000.56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677931.01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677931.01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216201.03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216201.03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730352.06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730352.06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910240.55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910240.55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111310.03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111310.03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713693.05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713693.05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691363.4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691363.4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861562.32</v>
      </c>
      <c r="N59" s="34">
        <v>0</v>
      </c>
      <c r="O59" s="34">
        <v>0</v>
      </c>
      <c r="P59" s="34">
        <v>0</v>
      </c>
      <c r="Q59" s="29">
        <f t="shared" si="18"/>
        <v>861562.32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826404.8</v>
      </c>
      <c r="O60" s="34">
        <v>0</v>
      </c>
      <c r="P60" s="34">
        <v>0</v>
      </c>
      <c r="Q60" s="29">
        <f t="shared" si="18"/>
        <v>826404.8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471627.8</v>
      </c>
      <c r="P61" s="34">
        <v>0</v>
      </c>
      <c r="Q61" s="29">
        <f t="shared" si="18"/>
        <v>471627.8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259118.86</v>
      </c>
      <c r="Q62" s="29">
        <f t="shared" si="18"/>
        <v>259118.86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2019-09-18T14:23:01Z</dcterms:modified>
  <cp:category/>
  <cp:version/>
  <cp:contentType/>
  <cp:contentStatus/>
</cp:coreProperties>
</file>