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<sst xmlns="http://schemas.openxmlformats.org/spreadsheetml/2006/main" count="104" uniqueCount="98">
  <si>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</si>
  <si>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</si>
  <si>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</si>
  <si>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</si>
  <si>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</si>
  <si>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</si>
  <si>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</si>
  <si>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</si>
  <si>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</si>
  <si>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</si>
  <si>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</si>
  <si>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</si>
  <si>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</si>
  <si>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</si>
  <si>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</si>
  <si>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</si>
  <si>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</si>
  <si>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</si>
  <si>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</si>
  <si>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</si>
  <si>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</si>
  <si>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</si>
  <si>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</si>
  <si>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</si>
  <si>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</si>
  <si>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</si>
  <si>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</si>
  <si>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</si>
  <si>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</si>
  <si>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</si>
  <si>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</si>
  <si>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</si>
  <si>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</si>
  <si>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</si>
  <si>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</si>
  <si>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</si>
  <si>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</si>
  <si>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</si>
  <si>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</si>
  <si>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</si>
  <si>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</si>
  <si>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</si>
  <si>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</si>
  <si>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</si>
  <si>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</si>
  <si>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</si>
  <si>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</si>
  <si>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</si>
  <si>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</si>
  <si>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</si>
  <si>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</si>
  <si>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</si>
  <si>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</si>
  <si>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</si>
  <si>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</si>
  <si>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</si>
  <si>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</si>
  <si>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</si>
  <si>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</si>
  <si>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</si>
  <si>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</si>
  <si>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</si>
  <si>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</si>
  <si>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</si>
  <si>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</si>
  <si>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</si>
  <si>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</si>
  <si>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</si>
  <si>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</si>
  <si>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</si>
  <si>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</si>
  <si>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</si>
  <si>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</si>
  <si>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</si>
  <si>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</si>
  <si>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</si>
  <si>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</si>
  <si>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</si>
  <si>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</si>
  <si>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</si>
  <si>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</si>
  <si>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</si>
  <si>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</si>
  <si>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</si>
  <si>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</si>
  <si>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</si>
  <si>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</si>
  <si>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</si>
  <si>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</si>
  <si>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</si>
  <si>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</si>
  <si>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</si>
  <si>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</si>
  <si>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</si>
  <si>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</si>
  <si>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</si>
  <si>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</si>
  <si>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01/09/19 - VENCIMENTO 06/09/19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</si>
</sst>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638175</xdr:colOff>
      <xdr:row>84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638175</xdr:colOff>
      <xdr:row>84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638175</xdr:colOff>
      <xdr:row>84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129584</v>
      </c>
      <c r="C7" s="10">
        <f>C8+C18+C22</f>
        <v>26514</v>
      </c>
      <c r="D7" s="10">
        <f>D8+D18+D22</f>
        <v>80687</v>
      </c>
      <c r="E7" s="10">
        <f t="shared" si="0"/>
        <v>23304</v>
      </c>
      <c r="F7" s="10">
        <f t="shared" si="0"/>
        <v>128776</v>
      </c>
      <c r="G7" s="10">
        <f t="shared" si="0"/>
        <v>21593</v>
      </c>
      <c r="H7" s="10">
        <f t="shared" si="0"/>
        <v>122219</v>
      </c>
      <c r="I7" s="10">
        <f t="shared" si="0"/>
        <v>165590</v>
      </c>
      <c r="J7" s="10">
        <f t="shared" si="0"/>
        <v>16128</v>
      </c>
      <c r="K7" s="10">
        <f t="shared" si="0"/>
        <v>107319</v>
      </c>
      <c r="L7" s="10">
        <f t="shared" si="0"/>
        <v>104823</v>
      </c>
      <c r="M7" s="10">
        <f t="shared" si="0"/>
        <v>161088</v>
      </c>
      <c r="N7" s="10">
        <f t="shared" si="0"/>
        <v>136180</v>
      </c>
      <c r="O7" s="10">
        <f t="shared" si="0"/>
        <v>42545</v>
      </c>
      <c r="P7" s="10">
        <f t="shared" si="0"/>
        <v>27108</v>
      </c>
      <c r="Q7" s="10">
        <f>+Q8+Q18+Q22</f>
        <v>1293458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65451</v>
      </c>
      <c r="C8" s="12">
        <f>+C9+C10+C14</f>
        <v>13367</v>
      </c>
      <c r="D8" s="12">
        <f>+D9+D10+D14</f>
        <v>42498</v>
      </c>
      <c r="E8" s="12">
        <f t="shared" si="1"/>
        <v>11894</v>
      </c>
      <c r="F8" s="12">
        <f t="shared" si="1"/>
        <v>70841</v>
      </c>
      <c r="G8" s="12">
        <f t="shared" si="1"/>
        <v>10761</v>
      </c>
      <c r="H8" s="12">
        <f t="shared" si="1"/>
        <v>63835</v>
      </c>
      <c r="I8" s="12">
        <f t="shared" si="1"/>
        <v>88477</v>
      </c>
      <c r="J8" s="12">
        <f t="shared" si="1"/>
        <v>8510</v>
      </c>
      <c r="K8" s="12">
        <f t="shared" si="1"/>
        <v>54848</v>
      </c>
      <c r="L8" s="12">
        <f t="shared" si="1"/>
        <v>54439</v>
      </c>
      <c r="M8" s="12">
        <f t="shared" si="1"/>
        <v>86835</v>
      </c>
      <c r="N8" s="12">
        <f t="shared" si="1"/>
        <v>71867</v>
      </c>
      <c r="O8" s="12">
        <f t="shared" si="1"/>
        <v>24476</v>
      </c>
      <c r="P8" s="12">
        <f t="shared" si="1"/>
        <v>16666</v>
      </c>
      <c r="Q8" s="12">
        <f>SUM(B8:P8)</f>
        <v>684765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7624</v>
      </c>
      <c r="C9" s="14">
        <v>1541</v>
      </c>
      <c r="D9" s="14">
        <v>6065</v>
      </c>
      <c r="E9" s="14">
        <v>2069</v>
      </c>
      <c r="F9" s="14">
        <v>6826</v>
      </c>
      <c r="G9" s="14">
        <v>904</v>
      </c>
      <c r="H9" s="14">
        <v>7084</v>
      </c>
      <c r="I9" s="14">
        <v>10370</v>
      </c>
      <c r="J9" s="14">
        <v>1159</v>
      </c>
      <c r="K9" s="14">
        <v>8126</v>
      </c>
      <c r="L9" s="14">
        <v>7036</v>
      </c>
      <c r="M9" s="14">
        <v>7320</v>
      </c>
      <c r="N9" s="14">
        <v>6416</v>
      </c>
      <c r="O9" s="14">
        <v>2592</v>
      </c>
      <c r="P9" s="14">
        <v>1767</v>
      </c>
      <c r="Q9" s="12">
        <f aca="true" t="shared" si="2" ref="Q9:Q17">SUM(B9:P9)</f>
        <v>76899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54344</v>
      </c>
      <c r="C10" s="14">
        <f t="shared" si="3"/>
        <v>11145</v>
      </c>
      <c r="D10" s="14">
        <f t="shared" si="3"/>
        <v>34509</v>
      </c>
      <c r="E10" s="14">
        <f t="shared" si="3"/>
        <v>9196</v>
      </c>
      <c r="F10" s="14">
        <f t="shared" si="3"/>
        <v>60720</v>
      </c>
      <c r="G10" s="14">
        <f t="shared" si="3"/>
        <v>9335</v>
      </c>
      <c r="H10" s="14">
        <f t="shared" si="3"/>
        <v>53659</v>
      </c>
      <c r="I10" s="14">
        <f t="shared" si="3"/>
        <v>73603</v>
      </c>
      <c r="J10" s="14">
        <f t="shared" si="3"/>
        <v>6996</v>
      </c>
      <c r="K10" s="14">
        <f t="shared" si="3"/>
        <v>44153</v>
      </c>
      <c r="L10" s="14">
        <f t="shared" si="3"/>
        <v>44729</v>
      </c>
      <c r="M10" s="14">
        <f t="shared" si="3"/>
        <v>74947</v>
      </c>
      <c r="N10" s="14">
        <f t="shared" si="3"/>
        <v>61157</v>
      </c>
      <c r="O10" s="14">
        <f t="shared" si="3"/>
        <v>20843</v>
      </c>
      <c r="P10" s="14">
        <f t="shared" si="3"/>
        <v>14294</v>
      </c>
      <c r="Q10" s="12">
        <f t="shared" si="2"/>
        <v>573630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22486</v>
      </c>
      <c r="C11" s="14">
        <v>4496</v>
      </c>
      <c r="D11" s="14">
        <v>14850</v>
      </c>
      <c r="E11" s="14">
        <v>4217</v>
      </c>
      <c r="F11" s="14">
        <v>25345</v>
      </c>
      <c r="G11" s="14">
        <v>3813</v>
      </c>
      <c r="H11" s="14">
        <v>22968</v>
      </c>
      <c r="I11" s="14">
        <v>30840</v>
      </c>
      <c r="J11" s="14">
        <v>2966</v>
      </c>
      <c r="K11" s="14">
        <v>18735</v>
      </c>
      <c r="L11" s="14">
        <v>18705</v>
      </c>
      <c r="M11" s="14">
        <v>32351</v>
      </c>
      <c r="N11" s="14">
        <v>24160</v>
      </c>
      <c r="O11" s="14">
        <v>7697</v>
      </c>
      <c r="P11" s="14">
        <v>5138</v>
      </c>
      <c r="Q11" s="12">
        <f t="shared" si="2"/>
        <v>238767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30269</v>
      </c>
      <c r="C12" s="14">
        <v>6377</v>
      </c>
      <c r="D12" s="14">
        <v>18328</v>
      </c>
      <c r="E12" s="14">
        <v>4650</v>
      </c>
      <c r="F12" s="14">
        <v>33969</v>
      </c>
      <c r="G12" s="14">
        <v>5207</v>
      </c>
      <c r="H12" s="14">
        <v>28964</v>
      </c>
      <c r="I12" s="14">
        <v>40173</v>
      </c>
      <c r="J12" s="14">
        <v>3843</v>
      </c>
      <c r="K12" s="14">
        <v>24182</v>
      </c>
      <c r="L12" s="14">
        <v>24901</v>
      </c>
      <c r="M12" s="14">
        <v>40801</v>
      </c>
      <c r="N12" s="14">
        <v>35628</v>
      </c>
      <c r="O12" s="14">
        <v>12636</v>
      </c>
      <c r="P12" s="14">
        <v>8831</v>
      </c>
      <c r="Q12" s="12">
        <f t="shared" si="2"/>
        <v>318759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1589</v>
      </c>
      <c r="C13" s="14">
        <v>272</v>
      </c>
      <c r="D13" s="14">
        <v>1331</v>
      </c>
      <c r="E13" s="14">
        <v>329</v>
      </c>
      <c r="F13" s="14">
        <v>1406</v>
      </c>
      <c r="G13" s="14">
        <v>315</v>
      </c>
      <c r="H13" s="14">
        <v>1727</v>
      </c>
      <c r="I13" s="14">
        <v>2590</v>
      </c>
      <c r="J13" s="14">
        <v>187</v>
      </c>
      <c r="K13" s="14">
        <v>1236</v>
      </c>
      <c r="L13" s="14">
        <v>1123</v>
      </c>
      <c r="M13" s="14">
        <v>1795</v>
      </c>
      <c r="N13" s="14">
        <v>1369</v>
      </c>
      <c r="O13" s="14">
        <v>510</v>
      </c>
      <c r="P13" s="14">
        <v>325</v>
      </c>
      <c r="Q13" s="12">
        <f t="shared" si="2"/>
        <v>16104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3483</v>
      </c>
      <c r="C14" s="14">
        <f t="shared" si="4"/>
        <v>681</v>
      </c>
      <c r="D14" s="14">
        <f t="shared" si="4"/>
        <v>1924</v>
      </c>
      <c r="E14" s="14">
        <f t="shared" si="4"/>
        <v>629</v>
      </c>
      <c r="F14" s="14">
        <f t="shared" si="4"/>
        <v>3295</v>
      </c>
      <c r="G14" s="14">
        <f t="shared" si="4"/>
        <v>522</v>
      </c>
      <c r="H14" s="14">
        <f t="shared" si="4"/>
        <v>3092</v>
      </c>
      <c r="I14" s="14">
        <f t="shared" si="4"/>
        <v>4504</v>
      </c>
      <c r="J14" s="14">
        <f t="shared" si="4"/>
        <v>355</v>
      </c>
      <c r="K14" s="14">
        <f t="shared" si="4"/>
        <v>2569</v>
      </c>
      <c r="L14" s="14">
        <f t="shared" si="4"/>
        <v>2674</v>
      </c>
      <c r="M14" s="14">
        <f t="shared" si="4"/>
        <v>4568</v>
      </c>
      <c r="N14" s="14">
        <f t="shared" si="4"/>
        <v>4294</v>
      </c>
      <c r="O14" s="14">
        <f t="shared" si="4"/>
        <v>1041</v>
      </c>
      <c r="P14" s="14">
        <f t="shared" si="4"/>
        <v>605</v>
      </c>
      <c r="Q14" s="12">
        <f t="shared" si="2"/>
        <v>34236</v>
      </c>
    </row>
    <row r="15" spans="1:28" ht="18.75" customHeight="1">
      <c r="A15" s="15" t="s">
        <v>13</v>
      </c>
      <c r="B15" s="14">
        <v>3476</v>
      </c>
      <c r="C15" s="14">
        <v>681</v>
      </c>
      <c r="D15" s="14">
        <v>1924</v>
      </c>
      <c r="E15" s="14">
        <v>629</v>
      </c>
      <c r="F15" s="14">
        <v>3289</v>
      </c>
      <c r="G15" s="14">
        <v>522</v>
      </c>
      <c r="H15" s="14">
        <v>3086</v>
      </c>
      <c r="I15" s="14">
        <v>4497</v>
      </c>
      <c r="J15" s="14">
        <v>354</v>
      </c>
      <c r="K15" s="14">
        <v>2565</v>
      </c>
      <c r="L15" s="14">
        <v>2672</v>
      </c>
      <c r="M15" s="14">
        <v>4568</v>
      </c>
      <c r="N15" s="14">
        <v>4288</v>
      </c>
      <c r="O15" s="14">
        <v>1037</v>
      </c>
      <c r="P15" s="14">
        <v>605</v>
      </c>
      <c r="Q15" s="12">
        <f t="shared" si="2"/>
        <v>34193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2</v>
      </c>
      <c r="C16" s="14">
        <v>0</v>
      </c>
      <c r="D16" s="14">
        <v>0</v>
      </c>
      <c r="E16" s="14">
        <v>0</v>
      </c>
      <c r="F16" s="14">
        <v>2</v>
      </c>
      <c r="G16" s="14">
        <v>0</v>
      </c>
      <c r="H16" s="14">
        <v>1</v>
      </c>
      <c r="I16" s="14">
        <v>3</v>
      </c>
      <c r="J16" s="14">
        <v>1</v>
      </c>
      <c r="K16" s="14">
        <v>0</v>
      </c>
      <c r="L16" s="14">
        <v>0</v>
      </c>
      <c r="M16" s="14">
        <v>0</v>
      </c>
      <c r="N16" s="14">
        <v>4</v>
      </c>
      <c r="O16" s="14">
        <v>4</v>
      </c>
      <c r="P16" s="14">
        <v>0</v>
      </c>
      <c r="Q16" s="12">
        <f t="shared" si="2"/>
        <v>17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5</v>
      </c>
      <c r="C17" s="14">
        <v>0</v>
      </c>
      <c r="D17" s="14">
        <v>0</v>
      </c>
      <c r="E17" s="14">
        <v>0</v>
      </c>
      <c r="F17" s="14">
        <v>4</v>
      </c>
      <c r="G17" s="14">
        <v>0</v>
      </c>
      <c r="H17" s="14">
        <v>5</v>
      </c>
      <c r="I17" s="14">
        <v>4</v>
      </c>
      <c r="J17" s="14">
        <v>0</v>
      </c>
      <c r="K17" s="14">
        <v>4</v>
      </c>
      <c r="L17" s="14">
        <v>2</v>
      </c>
      <c r="M17" s="14">
        <v>0</v>
      </c>
      <c r="N17" s="14">
        <v>2</v>
      </c>
      <c r="O17" s="14">
        <v>0</v>
      </c>
      <c r="P17" s="14">
        <v>0</v>
      </c>
      <c r="Q17" s="12">
        <f t="shared" si="2"/>
        <v>26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29167</v>
      </c>
      <c r="C18" s="18">
        <f t="shared" si="5"/>
        <v>5571</v>
      </c>
      <c r="D18" s="18">
        <f t="shared" si="5"/>
        <v>15069</v>
      </c>
      <c r="E18" s="18">
        <f t="shared" si="5"/>
        <v>4843</v>
      </c>
      <c r="F18" s="18">
        <f t="shared" si="5"/>
        <v>21327</v>
      </c>
      <c r="G18" s="18">
        <f t="shared" si="5"/>
        <v>3845</v>
      </c>
      <c r="H18" s="18">
        <f t="shared" si="5"/>
        <v>22070</v>
      </c>
      <c r="I18" s="18">
        <f t="shared" si="5"/>
        <v>26152</v>
      </c>
      <c r="J18" s="18">
        <f t="shared" si="5"/>
        <v>2997</v>
      </c>
      <c r="K18" s="18">
        <f t="shared" si="5"/>
        <v>21149</v>
      </c>
      <c r="L18" s="18">
        <f t="shared" si="5"/>
        <v>20672</v>
      </c>
      <c r="M18" s="18">
        <f t="shared" si="5"/>
        <v>35947</v>
      </c>
      <c r="N18" s="18">
        <f t="shared" si="5"/>
        <v>34506</v>
      </c>
      <c r="O18" s="18">
        <f t="shared" si="5"/>
        <v>10008</v>
      </c>
      <c r="P18" s="18">
        <f t="shared" si="5"/>
        <v>5883</v>
      </c>
      <c r="Q18" s="12">
        <f aca="true" t="shared" si="6" ref="Q18:Q24">SUM(B18:P18)</f>
        <v>259206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16204</v>
      </c>
      <c r="C19" s="14">
        <v>3021</v>
      </c>
      <c r="D19" s="14">
        <v>9300</v>
      </c>
      <c r="E19" s="14">
        <v>3049</v>
      </c>
      <c r="F19" s="14">
        <v>11228</v>
      </c>
      <c r="G19" s="14">
        <v>2263</v>
      </c>
      <c r="H19" s="14">
        <v>13079</v>
      </c>
      <c r="I19" s="14">
        <v>15752</v>
      </c>
      <c r="J19" s="14">
        <v>1941</v>
      </c>
      <c r="K19" s="14">
        <v>12783</v>
      </c>
      <c r="L19" s="14">
        <v>11327</v>
      </c>
      <c r="M19" s="14">
        <v>20566</v>
      </c>
      <c r="N19" s="14">
        <v>18183</v>
      </c>
      <c r="O19" s="14">
        <v>5200</v>
      </c>
      <c r="P19" s="14">
        <v>3048</v>
      </c>
      <c r="Q19" s="12">
        <f t="shared" si="6"/>
        <v>146944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12239</v>
      </c>
      <c r="C20" s="14">
        <v>2397</v>
      </c>
      <c r="D20" s="14">
        <v>5369</v>
      </c>
      <c r="E20" s="14">
        <v>1674</v>
      </c>
      <c r="F20" s="14">
        <v>9603</v>
      </c>
      <c r="G20" s="14">
        <v>1468</v>
      </c>
      <c r="H20" s="14">
        <v>8417</v>
      </c>
      <c r="I20" s="14">
        <v>9645</v>
      </c>
      <c r="J20" s="14">
        <v>987</v>
      </c>
      <c r="K20" s="14">
        <v>7934</v>
      </c>
      <c r="L20" s="14">
        <v>8916</v>
      </c>
      <c r="M20" s="14">
        <v>14618</v>
      </c>
      <c r="N20" s="14">
        <v>15634</v>
      </c>
      <c r="O20" s="14">
        <v>4570</v>
      </c>
      <c r="P20" s="14">
        <v>2711</v>
      </c>
      <c r="Q20" s="12">
        <f t="shared" si="6"/>
        <v>106182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724</v>
      </c>
      <c r="C21" s="14">
        <v>153</v>
      </c>
      <c r="D21" s="14">
        <v>400</v>
      </c>
      <c r="E21" s="14">
        <v>120</v>
      </c>
      <c r="F21" s="14">
        <v>496</v>
      </c>
      <c r="G21" s="14">
        <v>114</v>
      </c>
      <c r="H21" s="14">
        <v>574</v>
      </c>
      <c r="I21" s="14">
        <v>755</v>
      </c>
      <c r="J21" s="14">
        <v>69</v>
      </c>
      <c r="K21" s="14">
        <v>432</v>
      </c>
      <c r="L21" s="14">
        <v>429</v>
      </c>
      <c r="M21" s="14">
        <v>763</v>
      </c>
      <c r="N21" s="14">
        <v>689</v>
      </c>
      <c r="O21" s="14">
        <v>238</v>
      </c>
      <c r="P21" s="14">
        <v>124</v>
      </c>
      <c r="Q21" s="12">
        <f t="shared" si="6"/>
        <v>6080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34966</v>
      </c>
      <c r="C22" s="14">
        <f t="shared" si="7"/>
        <v>7576</v>
      </c>
      <c r="D22" s="14">
        <f t="shared" si="7"/>
        <v>23120</v>
      </c>
      <c r="E22" s="14">
        <f t="shared" si="7"/>
        <v>6567</v>
      </c>
      <c r="F22" s="14">
        <f t="shared" si="7"/>
        <v>36608</v>
      </c>
      <c r="G22" s="14">
        <f t="shared" si="7"/>
        <v>6987</v>
      </c>
      <c r="H22" s="14">
        <f t="shared" si="7"/>
        <v>36314</v>
      </c>
      <c r="I22" s="14">
        <f t="shared" si="7"/>
        <v>50961</v>
      </c>
      <c r="J22" s="14">
        <f t="shared" si="7"/>
        <v>4621</v>
      </c>
      <c r="K22" s="14">
        <f t="shared" si="7"/>
        <v>31322</v>
      </c>
      <c r="L22" s="14">
        <f t="shared" si="7"/>
        <v>29712</v>
      </c>
      <c r="M22" s="14">
        <f t="shared" si="7"/>
        <v>38306</v>
      </c>
      <c r="N22" s="14">
        <f t="shared" si="7"/>
        <v>29807</v>
      </c>
      <c r="O22" s="14">
        <f t="shared" si="7"/>
        <v>8061</v>
      </c>
      <c r="P22" s="14">
        <f t="shared" si="7"/>
        <v>4559</v>
      </c>
      <c r="Q22" s="12">
        <f t="shared" si="6"/>
        <v>349487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24679</v>
      </c>
      <c r="C23" s="14">
        <v>5131</v>
      </c>
      <c r="D23" s="14">
        <v>17657</v>
      </c>
      <c r="E23" s="14">
        <v>5116</v>
      </c>
      <c r="F23" s="14">
        <v>25977</v>
      </c>
      <c r="G23" s="14">
        <v>5232</v>
      </c>
      <c r="H23" s="14">
        <v>25685</v>
      </c>
      <c r="I23" s="14">
        <v>38636</v>
      </c>
      <c r="J23" s="14">
        <v>3657</v>
      </c>
      <c r="K23" s="14">
        <v>24189</v>
      </c>
      <c r="L23" s="14">
        <v>22318</v>
      </c>
      <c r="M23" s="14">
        <v>27895</v>
      </c>
      <c r="N23" s="14">
        <v>22392</v>
      </c>
      <c r="O23" s="14">
        <v>6059</v>
      </c>
      <c r="P23" s="14">
        <v>3137</v>
      </c>
      <c r="Q23" s="12">
        <f t="shared" si="6"/>
        <v>257760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10287</v>
      </c>
      <c r="C24" s="14">
        <v>2445</v>
      </c>
      <c r="D24" s="14">
        <v>5463</v>
      </c>
      <c r="E24" s="14">
        <v>1451</v>
      </c>
      <c r="F24" s="14">
        <v>10631</v>
      </c>
      <c r="G24" s="14">
        <v>1755</v>
      </c>
      <c r="H24" s="14">
        <v>10629</v>
      </c>
      <c r="I24" s="14">
        <v>12325</v>
      </c>
      <c r="J24" s="14">
        <v>964</v>
      </c>
      <c r="K24" s="14">
        <v>7133</v>
      </c>
      <c r="L24" s="14">
        <v>7394</v>
      </c>
      <c r="M24" s="14">
        <v>10411</v>
      </c>
      <c r="N24" s="14">
        <v>7415</v>
      </c>
      <c r="O24" s="14">
        <v>2002</v>
      </c>
      <c r="P24" s="14">
        <v>1422</v>
      </c>
      <c r="Q24" s="12">
        <f t="shared" si="6"/>
        <v>91727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301139.8368</v>
      </c>
      <c r="C28" s="56">
        <f>C29+C30</f>
        <v>69775.8552</v>
      </c>
      <c r="D28" s="56">
        <f>D29+D30</f>
        <v>193427.2685</v>
      </c>
      <c r="E28" s="56">
        <f aca="true" t="shared" si="8" ref="E28:P28">E29+E30</f>
        <v>65492.391200000005</v>
      </c>
      <c r="F28" s="56">
        <f t="shared" si="8"/>
        <v>278596.37799999997</v>
      </c>
      <c r="G28" s="56">
        <f t="shared" si="8"/>
        <v>67396.0716</v>
      </c>
      <c r="H28" s="56">
        <f t="shared" si="8"/>
        <v>307884.3393</v>
      </c>
      <c r="I28" s="56">
        <f t="shared" si="8"/>
        <v>329053.642</v>
      </c>
      <c r="J28" s="56">
        <f t="shared" si="8"/>
        <v>40400.64</v>
      </c>
      <c r="K28" s="56">
        <f t="shared" si="8"/>
        <v>248919.80779999998</v>
      </c>
      <c r="L28" s="56">
        <f t="shared" si="8"/>
        <v>293354.0215</v>
      </c>
      <c r="M28" s="56">
        <f t="shared" si="8"/>
        <v>391692.29240000003</v>
      </c>
      <c r="N28" s="56">
        <f t="shared" si="8"/>
        <v>369152.69200000004</v>
      </c>
      <c r="O28" s="56">
        <f t="shared" si="8"/>
        <v>151644.819</v>
      </c>
      <c r="P28" s="56">
        <f t="shared" si="8"/>
        <v>79133.9528</v>
      </c>
      <c r="Q28" s="56">
        <f>SUM(B28:P28)</f>
        <v>3187064.0081</v>
      </c>
      <c r="S28" s="62"/>
    </row>
    <row r="29" spans="1:17" ht="18.75" customHeight="1">
      <c r="A29" s="54" t="s">
        <v>38</v>
      </c>
      <c r="B29" s="52">
        <f aca="true" t="shared" si="9" ref="B29:P29">B26*B7</f>
        <v>291265.9568</v>
      </c>
      <c r="C29" s="52">
        <f>C26*C7</f>
        <v>68586.4152</v>
      </c>
      <c r="D29" s="52">
        <f>D26*D7</f>
        <v>186830.74850000002</v>
      </c>
      <c r="E29" s="52">
        <f t="shared" si="9"/>
        <v>64267.7712</v>
      </c>
      <c r="F29" s="52">
        <f t="shared" si="9"/>
        <v>266308.768</v>
      </c>
      <c r="G29" s="52">
        <f t="shared" si="9"/>
        <v>67396.0716</v>
      </c>
      <c r="H29" s="52">
        <f t="shared" si="9"/>
        <v>290233.4593</v>
      </c>
      <c r="I29" s="52">
        <f t="shared" si="9"/>
        <v>324192.102</v>
      </c>
      <c r="J29" s="52">
        <f t="shared" si="9"/>
        <v>40400.64</v>
      </c>
      <c r="K29" s="52">
        <f t="shared" si="9"/>
        <v>245352.6978</v>
      </c>
      <c r="L29" s="52">
        <f t="shared" si="9"/>
        <v>274688.6715</v>
      </c>
      <c r="M29" s="52">
        <f t="shared" si="9"/>
        <v>369262.0224</v>
      </c>
      <c r="N29" s="52">
        <f t="shared" si="9"/>
        <v>349219.992</v>
      </c>
      <c r="O29" s="52">
        <f t="shared" si="9"/>
        <v>137599.039</v>
      </c>
      <c r="P29" s="52">
        <f t="shared" si="9"/>
        <v>74996.99279999999</v>
      </c>
      <c r="Q29" s="53">
        <f>SUM(B29:P29)</f>
        <v>3050601.3481</v>
      </c>
    </row>
    <row r="30" spans="1:28" ht="18.75" customHeight="1">
      <c r="A30" s="17" t="s">
        <v>36</v>
      </c>
      <c r="B30" s="52">
        <v>9873.88</v>
      </c>
      <c r="C30" s="52">
        <v>1189.44</v>
      </c>
      <c r="D30" s="52">
        <v>6596.52</v>
      </c>
      <c r="E30" s="52">
        <v>1224.62</v>
      </c>
      <c r="F30" s="52">
        <v>12287.61</v>
      </c>
      <c r="G30" s="52">
        <v>0</v>
      </c>
      <c r="H30" s="52">
        <v>17650.88</v>
      </c>
      <c r="I30" s="52">
        <v>4861.54</v>
      </c>
      <c r="J30" s="52">
        <v>0</v>
      </c>
      <c r="K30" s="52">
        <v>3567.11</v>
      </c>
      <c r="L30" s="52">
        <v>18665.35</v>
      </c>
      <c r="M30" s="52">
        <v>22430.27</v>
      </c>
      <c r="N30" s="52">
        <v>19932.7</v>
      </c>
      <c r="O30" s="52">
        <v>14045.78</v>
      </c>
      <c r="P30" s="52">
        <v>4136.96</v>
      </c>
      <c r="Q30" s="53">
        <f>SUM(B30:P30)</f>
        <v>136462.66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-32783.2</v>
      </c>
      <c r="C32" s="25">
        <f>+C33+C35+C42+C43+C44-C45</f>
        <v>-6626.3</v>
      </c>
      <c r="D32" s="25">
        <f>+D33+D35+D42+D43+D44-D45</f>
        <v>-26079.5</v>
      </c>
      <c r="E32" s="25">
        <f t="shared" si="10"/>
        <v>-8896.7</v>
      </c>
      <c r="F32" s="25">
        <f t="shared" si="10"/>
        <v>-29889.3</v>
      </c>
      <c r="G32" s="25">
        <f t="shared" si="10"/>
        <v>-3887.2</v>
      </c>
      <c r="H32" s="25">
        <f t="shared" si="10"/>
        <v>-30998.7</v>
      </c>
      <c r="I32" s="25">
        <f t="shared" si="10"/>
        <v>-44591</v>
      </c>
      <c r="J32" s="25">
        <f t="shared" si="10"/>
        <v>-5521.2</v>
      </c>
      <c r="K32" s="25">
        <f t="shared" si="10"/>
        <v>-34941.8</v>
      </c>
      <c r="L32" s="25">
        <f t="shared" si="10"/>
        <v>-30254.8</v>
      </c>
      <c r="M32" s="25">
        <f t="shared" si="10"/>
        <v>-31476</v>
      </c>
      <c r="N32" s="25">
        <f t="shared" si="10"/>
        <v>-27588.8</v>
      </c>
      <c r="O32" s="25">
        <f t="shared" si="10"/>
        <v>-11145.6</v>
      </c>
      <c r="P32" s="25">
        <f t="shared" si="10"/>
        <v>-7598.1</v>
      </c>
      <c r="Q32" s="25">
        <f t="shared" si="10"/>
        <v>-332278.19999999995</v>
      </c>
    </row>
    <row r="33" spans="1:17" ht="18.75" customHeight="1">
      <c r="A33" s="17" t="s">
        <v>62</v>
      </c>
      <c r="B33" s="26">
        <f>+B34</f>
        <v>-32783.2</v>
      </c>
      <c r="C33" s="26">
        <f>+C34</f>
        <v>-6626.3</v>
      </c>
      <c r="D33" s="26">
        <f>+D34</f>
        <v>-26079.5</v>
      </c>
      <c r="E33" s="26">
        <f aca="true" t="shared" si="11" ref="E33:Q33">+E34</f>
        <v>-8896.7</v>
      </c>
      <c r="F33" s="26">
        <f t="shared" si="11"/>
        <v>-29351.8</v>
      </c>
      <c r="G33" s="26">
        <f t="shared" si="11"/>
        <v>-3887.2</v>
      </c>
      <c r="H33" s="26">
        <f t="shared" si="11"/>
        <v>-30461.2</v>
      </c>
      <c r="I33" s="26">
        <f t="shared" si="11"/>
        <v>-44591</v>
      </c>
      <c r="J33" s="26">
        <f t="shared" si="11"/>
        <v>-4983.7</v>
      </c>
      <c r="K33" s="26">
        <f t="shared" si="11"/>
        <v>-34941.8</v>
      </c>
      <c r="L33" s="26">
        <f t="shared" si="11"/>
        <v>-30254.8</v>
      </c>
      <c r="M33" s="26">
        <f t="shared" si="11"/>
        <v>-31476</v>
      </c>
      <c r="N33" s="26">
        <f t="shared" si="11"/>
        <v>-27588.8</v>
      </c>
      <c r="O33" s="26">
        <f t="shared" si="11"/>
        <v>-11145.6</v>
      </c>
      <c r="P33" s="26">
        <f t="shared" si="11"/>
        <v>-7598.1</v>
      </c>
      <c r="Q33" s="26">
        <f t="shared" si="11"/>
        <v>-330665.69999999995</v>
      </c>
    </row>
    <row r="34" spans="1:28" ht="18.75" customHeight="1">
      <c r="A34" s="13" t="s">
        <v>39</v>
      </c>
      <c r="B34" s="20">
        <f aca="true" t="shared" si="12" ref="B34:G34">ROUND(-B9*$F$3,2)</f>
        <v>-32783.2</v>
      </c>
      <c r="C34" s="20">
        <f t="shared" si="12"/>
        <v>-6626.3</v>
      </c>
      <c r="D34" s="20">
        <f t="shared" si="12"/>
        <v>-26079.5</v>
      </c>
      <c r="E34" s="20">
        <f t="shared" si="12"/>
        <v>-8896.7</v>
      </c>
      <c r="F34" s="20">
        <f t="shared" si="12"/>
        <v>-29351.8</v>
      </c>
      <c r="G34" s="20">
        <f t="shared" si="12"/>
        <v>-3887.2</v>
      </c>
      <c r="H34" s="20">
        <f aca="true" t="shared" si="13" ref="H34:P34">ROUND(-H9*$F$3,2)</f>
        <v>-30461.2</v>
      </c>
      <c r="I34" s="20">
        <f t="shared" si="13"/>
        <v>-44591</v>
      </c>
      <c r="J34" s="20">
        <f t="shared" si="13"/>
        <v>-4983.7</v>
      </c>
      <c r="K34" s="20">
        <f>ROUND(-K9*$F$3,2)</f>
        <v>-34941.8</v>
      </c>
      <c r="L34" s="20">
        <f>ROUND(-L9*$F$3,2)</f>
        <v>-30254.8</v>
      </c>
      <c r="M34" s="20">
        <f>ROUND(-M9*$F$3,2)</f>
        <v>-31476</v>
      </c>
      <c r="N34" s="20">
        <f>ROUND(-N9*$F$3,2)</f>
        <v>-27588.8</v>
      </c>
      <c r="O34" s="20">
        <f t="shared" si="13"/>
        <v>-11145.6</v>
      </c>
      <c r="P34" s="20">
        <f t="shared" si="13"/>
        <v>-7598.1</v>
      </c>
      <c r="Q34" s="44">
        <f aca="true" t="shared" si="14" ref="Q34:Q45">SUM(B34:P34)</f>
        <v>-330665.69999999995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-537.5</v>
      </c>
      <c r="G35" s="26">
        <f t="shared" si="15"/>
        <v>0</v>
      </c>
      <c r="H35" s="26">
        <f t="shared" si="15"/>
        <v>-537.5</v>
      </c>
      <c r="I35" s="26">
        <f t="shared" si="15"/>
        <v>0</v>
      </c>
      <c r="J35" s="26">
        <f t="shared" si="15"/>
        <v>-537.5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-1612.5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-537.5</v>
      </c>
      <c r="G38" s="24">
        <v>0</v>
      </c>
      <c r="H38" s="24">
        <v>-537.5</v>
      </c>
      <c r="I38" s="24">
        <v>0</v>
      </c>
      <c r="J38" s="24">
        <v>-537.5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-1612.5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 s="76"/>
      <c r="T45"/>
      <c r="U45"/>
    </row>
    <row r="46" spans="1:28" ht="15.75">
      <c r="A46" s="2" t="s">
        <v>50</v>
      </c>
      <c r="B46" s="29">
        <f aca="true" t="shared" si="16" ref="B46:P46">+B28+B32</f>
        <v>268356.6368</v>
      </c>
      <c r="C46" s="29">
        <f t="shared" si="16"/>
        <v>63149.5552</v>
      </c>
      <c r="D46" s="29">
        <f t="shared" si="16"/>
        <v>167347.7685</v>
      </c>
      <c r="E46" s="29">
        <f t="shared" si="16"/>
        <v>56595.6912</v>
      </c>
      <c r="F46" s="29">
        <f t="shared" si="16"/>
        <v>248707.07799999998</v>
      </c>
      <c r="G46" s="29">
        <f t="shared" si="16"/>
        <v>63508.8716</v>
      </c>
      <c r="H46" s="29">
        <f t="shared" si="16"/>
        <v>276885.6393</v>
      </c>
      <c r="I46" s="29">
        <f t="shared" si="16"/>
        <v>284462.642</v>
      </c>
      <c r="J46" s="29">
        <f t="shared" si="16"/>
        <v>34879.44</v>
      </c>
      <c r="K46" s="29">
        <f t="shared" si="16"/>
        <v>213978.00779999996</v>
      </c>
      <c r="L46" s="29">
        <f t="shared" si="16"/>
        <v>263099.2215</v>
      </c>
      <c r="M46" s="29">
        <f t="shared" si="16"/>
        <v>360216.29240000003</v>
      </c>
      <c r="N46" s="29">
        <f t="shared" si="16"/>
        <v>341563.89200000005</v>
      </c>
      <c r="O46" s="29">
        <f t="shared" si="16"/>
        <v>140499.21899999998</v>
      </c>
      <c r="P46" s="29">
        <f t="shared" si="16"/>
        <v>71535.8528</v>
      </c>
      <c r="Q46" s="29">
        <f>SUM(B46:P46)</f>
        <v>2854785.8081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268356.64</v>
      </c>
      <c r="C49" s="35">
        <f aca="true" t="shared" si="17" ref="C49:P49">SUM(C50:C64)</f>
        <v>63149.56</v>
      </c>
      <c r="D49" s="35">
        <f t="shared" si="17"/>
        <v>167347.77</v>
      </c>
      <c r="E49" s="35">
        <f t="shared" si="17"/>
        <v>56595.69</v>
      </c>
      <c r="F49" s="35">
        <f t="shared" si="17"/>
        <v>248707.08</v>
      </c>
      <c r="G49" s="35">
        <f t="shared" si="17"/>
        <v>63508.87</v>
      </c>
      <c r="H49" s="35">
        <f t="shared" si="17"/>
        <v>276885.64</v>
      </c>
      <c r="I49" s="35">
        <f t="shared" si="17"/>
        <v>284462.64</v>
      </c>
      <c r="J49" s="35">
        <f t="shared" si="17"/>
        <v>34879.44</v>
      </c>
      <c r="K49" s="35">
        <f t="shared" si="17"/>
        <v>213978.01</v>
      </c>
      <c r="L49" s="35">
        <f t="shared" si="17"/>
        <v>263099.22</v>
      </c>
      <c r="M49" s="35">
        <f t="shared" si="17"/>
        <v>360216.3</v>
      </c>
      <c r="N49" s="35">
        <f t="shared" si="17"/>
        <v>341563.89</v>
      </c>
      <c r="O49" s="35">
        <f t="shared" si="17"/>
        <v>140499.22</v>
      </c>
      <c r="P49" s="35">
        <f t="shared" si="17"/>
        <v>71535.85</v>
      </c>
      <c r="Q49" s="29">
        <f>SUM(Q50:Q64)</f>
        <v>2854785.8200000003</v>
      </c>
      <c r="S49" s="64"/>
    </row>
    <row r="50" spans="1:20" ht="18.75" customHeight="1">
      <c r="A50" s="17" t="s">
        <v>83</v>
      </c>
      <c r="B50" s="35">
        <v>268356.64</v>
      </c>
      <c r="C50" s="34">
        <v>0</v>
      </c>
      <c r="D50" s="35">
        <v>167347.77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435704.41000000003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63149.56</v>
      </c>
      <c r="D51" s="34">
        <v>0</v>
      </c>
      <c r="E51" s="35">
        <v>56595.69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3">SUM(B51:P51)</f>
        <v>119745.25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248707.08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248707.08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63508.87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63508.87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276885.64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276885.64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284462.64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284462.64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34879.44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34879.44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213978.01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213978.01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263099.22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263099.22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360216.3</v>
      </c>
      <c r="N59" s="34">
        <v>0</v>
      </c>
      <c r="O59" s="34">
        <v>0</v>
      </c>
      <c r="P59" s="34">
        <v>0</v>
      </c>
      <c r="Q59" s="29">
        <f t="shared" si="18"/>
        <v>360216.3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341563.89</v>
      </c>
      <c r="O60" s="34">
        <v>0</v>
      </c>
      <c r="P60" s="34">
        <v>0</v>
      </c>
      <c r="Q60" s="29">
        <f t="shared" si="18"/>
        <v>341563.89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140499.22</v>
      </c>
      <c r="P61" s="34">
        <v>0</v>
      </c>
      <c r="Q61" s="29">
        <f t="shared" si="18"/>
        <v>140499.22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71535.85</v>
      </c>
      <c r="Q62" s="29">
        <f t="shared" si="18"/>
        <v>71535.85</v>
      </c>
      <c r="R62"/>
      <c r="U62"/>
      <c r="AB62"/>
    </row>
    <row r="63" spans="1:28" ht="18.75" customHeight="1">
      <c r="A63" s="17" t="s">
        <v>91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/>
      <c r="N63" s="34">
        <v>0</v>
      </c>
      <c r="O63" s="34">
        <v>0</v>
      </c>
      <c r="P63" s="34">
        <v>0</v>
      </c>
      <c r="Q63" s="29">
        <f t="shared" si="18"/>
        <v>0</v>
      </c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2019-09-06T18:16:43Z</dcterms:modified>
  <cp:category/>
  <cp:version/>
  <cp:contentType/>
  <cp:contentStatus/>
</cp:coreProperties>
</file>