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01 a 080919" sheetId="1" r:id="rId1"/>
  </sheets>
  <externalReferences>
    <externalReference r:id="rId4"/>
  </externalReferences>
  <definedNames>
    <definedName name="_xlnm.Print_Titles" localSheetId="0">'01 a 080919'!$1:$6</definedName>
  </definedNames>
  <calcPr fullCalcOnLoad="1"/>
</workbook>
</file>

<file path=xl/sharedStrings.xml><?xml version="1.0" encoding="utf-8"?>
<sst xmlns="http://schemas.openxmlformats.org/spreadsheetml/2006/main" count="106" uniqueCount="100">
  <si>
    <t>DEMONSTRATIVO DE REMUNERAÇÃO DO SUBSISTEMA LOCAL</t>
  </si>
  <si>
    <t>OPERAÇÃO DE  01 A 08/09/19 - VENCIMENTO DE 06 A 13/09/19</t>
  </si>
  <si>
    <t>Tarifa do dia:</t>
  </si>
  <si>
    <t>DISCRIMINAÇÃO</t>
  </si>
  <si>
    <t>Consórcios/Empresas</t>
  </si>
  <si>
    <t>TOTAL</t>
  </si>
  <si>
    <t>Consórcio Transnoroeste 
Norte Buss</t>
  </si>
  <si>
    <t>Consórcio Transnoroeste
Spencer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</si>
  <si>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</si>
  <si>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</si>
  <si>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</si>
  <si>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</si>
  <si>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</si>
  <si>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</si>
  <si>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</si>
  <si>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</si>
  <si>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</si>
  <si>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</si>
  <si>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</si>
  <si>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</si>
  <si>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</si>
  <si>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</si>
  <si>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</si>
  <si>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</si>
  <si>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</si>
  <si>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</si>
  <si>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</si>
  <si>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</si>
  <si>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</si>
  <si>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</si>
  <si>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1. Passageiros Transportados da Área (1.1. +  1.2. + 1.3.)</t>
  </si>
  <si>
    <t>1.1. Pagantes (1.1.1. + 1.1.2. + 1.1.3)</t>
  </si>
  <si>
    <t xml:space="preserve">1.1.1. Em Dinheiro </t>
  </si>
  <si>
    <t>1.1.2. Créditos Eletrônicos Bilhete Único (1.1.2.1. + 1.1.2.2. + 1.1.2.3.)</t>
  </si>
  <si>
    <t>1.1.2.1. Comum</t>
  </si>
  <si>
    <t xml:space="preserve">1.1.2.2. Vale Transporte </t>
  </si>
  <si>
    <t>1.1.2.3. Estudante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</si>
  <si>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</si>
  <si>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</si>
  <si>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</si>
  <si>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</si>
  <si>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</si>
  <si>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</si>
  <si>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</si>
  <si>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</si>
  <si>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</si>
  <si>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Idosos/Pessoas com Deficiência</t>
  </si>
  <si>
    <t>1.3.2. Estudante</t>
  </si>
  <si>
    <t>2. Tarifa de Remuneração por Passageiro Transportado</t>
  </si>
  <si>
    <t>3. Remuneração Bruta do Operador  (3.1 + 3.1)</t>
  </si>
  <si>
    <t>3.1. Pelo Transporte de Passageiros (1 x 2)</t>
  </si>
  <si>
    <t>3.1. Remuneração pelo Serviço Atende</t>
  </si>
  <si>
    <t>4. Acertos Financeiros (4.1. + 4.2. + 4.3. + 4.4.+ 5 - 6)</t>
  </si>
  <si>
    <t>4.1. Compensação da Receita Antecipada (4.1.1.)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</si>
  <si>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</si>
  <si>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</si>
  <si>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</si>
  <si>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</si>
  <si>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</si>
  <si>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</si>
  <si>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4.2.5. Aquisição de Cartão Operacional</t>
  </si>
  <si>
    <t>4.2.6. Pagamento por estimativa</t>
  </si>
  <si>
    <t>4.2.7. Banco Luso Brasileiro</t>
  </si>
  <si>
    <t>4.3. Revisão de Remuneração pelo Transporte Coletivo</t>
  </si>
  <si>
    <t>4.4. Revisão de Remuneração pelo Serviço Atende</t>
  </si>
  <si>
    <t>5. Saldo Inicial</t>
  </si>
  <si>
    <t>6. Saldo final</t>
  </si>
  <si>
    <t>7. Remuneração Líquida a Pagar às Empresas (3. + 4.)</t>
  </si>
  <si>
    <t>8. Distribuição da Remuneração entre as Empresas</t>
  </si>
  <si>
    <t>8.1. Norte Buss</t>
  </si>
  <si>
    <t>8.2. Spencer</t>
  </si>
  <si>
    <t>8.3. Transunião</t>
  </si>
  <si>
    <t>8.4. UPBus</t>
  </si>
  <si>
    <t>8.5. Pêssego Transportes</t>
  </si>
  <si>
    <t>8.6. Allibus  Transportes</t>
  </si>
  <si>
    <t>8.7. Transunião</t>
  </si>
  <si>
    <t xml:space="preserve">8.8. Movebuss  </t>
  </si>
  <si>
    <t>8.9. A2 Transportes</t>
  </si>
  <si>
    <t>8.10. Transwolff</t>
  </si>
  <si>
    <t>8.11. Transwolff</t>
  </si>
  <si>
    <t xml:space="preserve">8.12. Transcap </t>
  </si>
  <si>
    <t>8.13. Alfa Rodobus</t>
  </si>
  <si>
    <t>8.14. Imperial Transportes</t>
  </si>
  <si>
    <t>9. Tarifa de Remuneração por Passageiro</t>
  </si>
  <si>
    <t>9.1. Norte Buss</t>
  </si>
  <si>
    <t>9.2. Spencer</t>
  </si>
  <si>
    <t>9.3. Transunião</t>
  </si>
  <si>
    <t>9.4. UPBus</t>
  </si>
  <si>
    <t>9.5. Pêssego Transportes</t>
  </si>
  <si>
    <t>9.6. Allibus Transportes</t>
  </si>
  <si>
    <t>9.7. Transunião</t>
  </si>
  <si>
    <t>9.8. Move - SP</t>
  </si>
  <si>
    <t>9.9. A2 Transportes</t>
  </si>
  <si>
    <t>9.10. Transwolff</t>
  </si>
  <si>
    <t>9.11. Transwolff</t>
  </si>
  <si>
    <t>9.12. Transcap</t>
  </si>
  <si>
    <t>9.13.  Alfa Rodobus</t>
  </si>
  <si>
    <t>9.14. Imperial Transportes</t>
  </si>
  <si>
    <t>Nota:</t>
  </si>
  <si>
    <t>Banco luso, dias 02 e 06/09/19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</si>
</sst>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&quot;R$ &quot;* #,##0.00_);_(&quot;R$ &quot;* \(#,##0.00\);_(&quot;R$ &quot;* &quot;-&quot;??_);_(@_)"/>
    <numFmt numFmtId="168" formatCode="_(* #,##0.0000_);_(* \(#,##0.0000\);_(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* #,##0.00000000_);_(* \(#,##0.00000000\);_(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4" applyNumberFormat="0" applyFont="0" applyAlignment="0" applyProtection="0"/>
    <xf numFmtId="9" fontId="25" fillId="0" borderId="0" applyFont="0" applyFill="0" applyBorder="0" applyAlignment="0" applyProtection="0"/>
    <xf numFmtId="0" fontId="34" fillId="21" borderId="5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1" fontId="3" fillId="33" borderId="10" xfId="48" applyFont="1" applyFill="1" applyBorder="1" applyAlignment="1">
      <alignment horizontal="left" vertical="center"/>
      <protection/>
    </xf>
    <xf numFmtId="44" fontId="3" fillId="33" borderId="10" xfId="45" applyFont="1" applyFill="1" applyBorder="1" applyAlignment="1">
      <alignment vertical="center"/>
    </xf>
    <xf numFmtId="1" fontId="3" fillId="33" borderId="10" xfId="48" applyFont="1" applyFill="1" applyBorder="1" applyAlignment="1">
      <alignment vertical="center"/>
      <protection/>
    </xf>
    <xf numFmtId="0" fontId="2" fillId="0" borderId="11" xfId="0" applyFont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left" vertical="center" indent="1"/>
    </xf>
    <xf numFmtId="165" fontId="42" fillId="0" borderId="11" xfId="52" applyNumberFormat="1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left" vertical="center" indent="2"/>
    </xf>
    <xf numFmtId="165" fontId="42" fillId="0" borderId="13" xfId="52" applyNumberFormat="1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left" vertical="center" indent="3"/>
    </xf>
    <xf numFmtId="165" fontId="22" fillId="0" borderId="13" xfId="52" applyNumberFormat="1" applyFont="1" applyFill="1" applyBorder="1" applyAlignment="1">
      <alignment vertical="center"/>
    </xf>
    <xf numFmtId="165" fontId="42" fillId="0" borderId="13" xfId="52" applyNumberFormat="1" applyFont="1" applyFill="1" applyBorder="1" applyAlignment="1">
      <alignment vertical="center"/>
    </xf>
    <xf numFmtId="0" fontId="22" fillId="0" borderId="13" xfId="0" applyFont="1" applyFill="1" applyBorder="1" applyAlignment="1">
      <alignment horizontal="left" vertical="center" indent="3"/>
    </xf>
    <xf numFmtId="0" fontId="42" fillId="0" borderId="13" xfId="0" applyFont="1" applyFill="1" applyBorder="1" applyAlignment="1">
      <alignment horizontal="left" vertical="center" indent="4"/>
    </xf>
    <xf numFmtId="0" fontId="42" fillId="0" borderId="13" xfId="0" applyFont="1" applyFill="1" applyBorder="1" applyAlignment="1">
      <alignment horizontal="left" vertical="center" indent="2"/>
    </xf>
    <xf numFmtId="165" fontId="42" fillId="0" borderId="13" xfId="0" applyNumberFormat="1" applyFont="1" applyFill="1" applyBorder="1" applyAlignment="1">
      <alignment vertical="center"/>
    </xf>
    <xf numFmtId="0" fontId="42" fillId="0" borderId="13" xfId="0" applyFont="1" applyFill="1" applyBorder="1" applyAlignment="1">
      <alignment horizontal="left" vertical="center" indent="1"/>
    </xf>
    <xf numFmtId="164" fontId="42" fillId="0" borderId="13" xfId="52" applyFont="1" applyFill="1" applyBorder="1" applyAlignment="1">
      <alignment vertical="center"/>
    </xf>
    <xf numFmtId="166" fontId="42" fillId="0" borderId="13" xfId="45" applyNumberFormat="1" applyFont="1" applyFill="1" applyBorder="1" applyAlignment="1">
      <alignment horizontal="center" vertical="center"/>
    </xf>
    <xf numFmtId="164" fontId="43" fillId="0" borderId="13" xfId="45" applyNumberFormat="1" applyFont="1" applyFill="1" applyBorder="1" applyAlignment="1">
      <alignment vertical="center"/>
    </xf>
    <xf numFmtId="0" fontId="42" fillId="34" borderId="13" xfId="0" applyFont="1" applyFill="1" applyBorder="1" applyAlignment="1">
      <alignment horizontal="left" vertical="center" indent="2"/>
    </xf>
    <xf numFmtId="0" fontId="42" fillId="34" borderId="13" xfId="0" applyFont="1" applyFill="1" applyBorder="1" applyAlignment="1">
      <alignment vertical="center"/>
    </xf>
    <xf numFmtId="164" fontId="42" fillId="34" borderId="13" xfId="52" applyFont="1" applyFill="1" applyBorder="1" applyAlignment="1">
      <alignment vertical="center"/>
    </xf>
    <xf numFmtId="0" fontId="42" fillId="35" borderId="13" xfId="0" applyFont="1" applyFill="1" applyBorder="1" applyAlignment="1">
      <alignment horizontal="left" vertical="center" indent="1"/>
    </xf>
    <xf numFmtId="44" fontId="42" fillId="35" borderId="13" xfId="45" applyFont="1" applyFill="1" applyBorder="1" applyAlignment="1">
      <alignment horizontal="center" vertical="center"/>
    </xf>
    <xf numFmtId="164" fontId="0" fillId="0" borderId="0" xfId="52" applyFont="1" applyFill="1" applyAlignment="1">
      <alignment vertical="center"/>
    </xf>
    <xf numFmtId="0" fontId="42" fillId="34" borderId="13" xfId="0" applyFont="1" applyFill="1" applyBorder="1" applyAlignment="1">
      <alignment horizontal="left" vertical="center" indent="3"/>
    </xf>
    <xf numFmtId="44" fontId="42" fillId="34" borderId="13" xfId="45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vertical="center"/>
    </xf>
    <xf numFmtId="44" fontId="42" fillId="0" borderId="13" xfId="45" applyFont="1" applyFill="1" applyBorder="1" applyAlignment="1">
      <alignment horizontal="center" vertical="center"/>
    </xf>
    <xf numFmtId="167" fontId="42" fillId="0" borderId="13" xfId="45" applyNumberFormat="1" applyFont="1" applyFill="1" applyBorder="1" applyAlignment="1">
      <alignment horizontal="center" vertical="center"/>
    </xf>
    <xf numFmtId="167" fontId="42" fillId="0" borderId="13" xfId="45" applyNumberFormat="1" applyFont="1" applyFill="1" applyBorder="1" applyAlignment="1">
      <alignment vertical="center"/>
    </xf>
    <xf numFmtId="164" fontId="42" fillId="0" borderId="13" xfId="52" applyFont="1" applyFill="1" applyBorder="1" applyAlignment="1">
      <alignment horizontal="center" vertical="center"/>
    </xf>
    <xf numFmtId="164" fontId="42" fillId="0" borderId="13" xfId="45" applyNumberFormat="1" applyFont="1" applyFill="1" applyBorder="1" applyAlignment="1">
      <alignment vertical="center"/>
    </xf>
    <xf numFmtId="164" fontId="42" fillId="0" borderId="13" xfId="45" applyNumberFormat="1" applyFont="1" applyFill="1" applyBorder="1" applyAlignment="1">
      <alignment horizontal="center" vertical="center"/>
    </xf>
    <xf numFmtId="164" fontId="42" fillId="0" borderId="13" xfId="52" applyFont="1" applyFill="1" applyBorder="1" applyAlignment="1">
      <alignment horizontal="left" vertical="center" indent="2"/>
    </xf>
    <xf numFmtId="0" fontId="42" fillId="34" borderId="13" xfId="0" applyFont="1" applyFill="1" applyBorder="1" applyAlignment="1">
      <alignment horizontal="left" vertical="center" indent="1"/>
    </xf>
    <xf numFmtId="44" fontId="42" fillId="0" borderId="13" xfId="45" applyFont="1" applyFill="1" applyBorder="1" applyAlignment="1">
      <alignment vertical="center"/>
    </xf>
    <xf numFmtId="44" fontId="0" fillId="0" borderId="0" xfId="0" applyNumberFormat="1" applyAlignment="1">
      <alignment/>
    </xf>
    <xf numFmtId="44" fontId="0" fillId="0" borderId="0" xfId="0" applyNumberFormat="1" applyFont="1" applyFill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44" fontId="42" fillId="0" borderId="14" xfId="0" applyNumberFormat="1" applyFont="1" applyFill="1" applyBorder="1" applyAlignment="1">
      <alignment vertical="center"/>
    </xf>
    <xf numFmtId="0" fontId="42" fillId="0" borderId="14" xfId="0" applyFont="1" applyFill="1" applyBorder="1" applyAlignment="1">
      <alignment vertical="center"/>
    </xf>
    <xf numFmtId="164" fontId="42" fillId="0" borderId="14" xfId="52" applyFont="1" applyFill="1" applyBorder="1" applyAlignment="1">
      <alignment vertical="center"/>
    </xf>
    <xf numFmtId="164" fontId="0" fillId="0" borderId="0" xfId="52" applyFont="1" applyAlignment="1">
      <alignment/>
    </xf>
    <xf numFmtId="0" fontId="0" fillId="0" borderId="13" xfId="0" applyFont="1" applyFill="1" applyBorder="1" applyAlignment="1">
      <alignment horizontal="left" vertical="center" indent="2"/>
    </xf>
    <xf numFmtId="164" fontId="0" fillId="0" borderId="13" xfId="45" applyNumberFormat="1" applyFont="1" applyBorder="1" applyAlignment="1">
      <alignment vertical="center"/>
    </xf>
    <xf numFmtId="164" fontId="0" fillId="0" borderId="13" xfId="45" applyNumberFormat="1" applyFont="1" applyFill="1" applyBorder="1" applyAlignment="1">
      <alignment vertical="center"/>
    </xf>
    <xf numFmtId="44" fontId="42" fillId="0" borderId="13" xfId="45" applyFont="1" applyBorder="1" applyAlignment="1">
      <alignment vertical="center"/>
    </xf>
    <xf numFmtId="164" fontId="42" fillId="0" borderId="13" xfId="45" applyNumberFormat="1" applyFont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1" xfId="0" applyFont="1" applyFill="1" applyBorder="1" applyAlignment="1">
      <alignment horizontal="left" vertical="center" indent="2"/>
    </xf>
    <xf numFmtId="164" fontId="42" fillId="0" borderId="11" xfId="45" applyNumberFormat="1" applyFont="1" applyBorder="1" applyAlignment="1">
      <alignment vertical="center"/>
    </xf>
    <xf numFmtId="164" fontId="42" fillId="0" borderId="11" xfId="45" applyNumberFormat="1" applyFont="1" applyFill="1" applyBorder="1" applyAlignment="1">
      <alignment vertical="center"/>
    </xf>
    <xf numFmtId="168" fontId="42" fillId="0" borderId="13" xfId="52" applyNumberFormat="1" applyFont="1" applyBorder="1" applyAlignment="1">
      <alignment vertical="center"/>
    </xf>
    <xf numFmtId="168" fontId="42" fillId="0" borderId="13" xfId="52" applyNumberFormat="1" applyFont="1" applyFill="1" applyBorder="1" applyAlignment="1">
      <alignment vertical="center"/>
    </xf>
    <xf numFmtId="44" fontId="43" fillId="0" borderId="13" xfId="45" applyFont="1" applyFill="1" applyBorder="1" applyAlignment="1">
      <alignment vertical="center"/>
    </xf>
    <xf numFmtId="168" fontId="42" fillId="0" borderId="14" xfId="52" applyNumberFormat="1" applyFont="1" applyBorder="1" applyAlignment="1">
      <alignment vertical="center"/>
    </xf>
    <xf numFmtId="168" fontId="42" fillId="0" borderId="14" xfId="52" applyNumberFormat="1" applyFont="1" applyFill="1" applyBorder="1" applyAlignment="1">
      <alignment vertical="center"/>
    </xf>
    <xf numFmtId="167" fontId="42" fillId="0" borderId="14" xfId="45" applyNumberFormat="1" applyFont="1" applyFill="1" applyBorder="1" applyAlignment="1">
      <alignment vertical="center"/>
    </xf>
    <xf numFmtId="0" fontId="4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85</xdr:row>
      <xdr:rowOff>0</xdr:rowOff>
    </xdr:from>
    <xdr:to>
      <xdr:col>4</xdr:col>
      <xdr:colOff>866775</xdr:colOff>
      <xdr:row>86</xdr:row>
      <xdr:rowOff>57150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0" y="20316825"/>
          <a:ext cx="8667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866775</xdr:colOff>
      <xdr:row>86</xdr:row>
      <xdr:rowOff>57150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87050" y="20316825"/>
          <a:ext cx="8667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85</xdr:row>
      <xdr:rowOff>0</xdr:rowOff>
    </xdr:from>
    <xdr:to>
      <xdr:col>6</xdr:col>
      <xdr:colOff>866775</xdr:colOff>
      <xdr:row>86</xdr:row>
      <xdr:rowOff>57150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91975" y="20316825"/>
          <a:ext cx="8667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set19-soma0109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  <sheetName val="08"/>
      <sheetName val="soma"/>
      <sheetName val="01 a 080919"/>
    </sheetNames>
    <sheetDataSet>
      <sheetData sheetId="0"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</sheetData>
      <sheetData sheetId="1"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</sheetData>
      <sheetData sheetId="2"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</sheetData>
      <sheetData sheetId="3"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</sheetData>
      <sheetData sheetId="4"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</sheetData>
      <sheetData sheetId="5">
        <row r="36">
          <cell r="B36">
            <v>-10873.86</v>
          </cell>
          <cell r="C36">
            <v>-7914.71</v>
          </cell>
          <cell r="D36">
            <v>-5694.88</v>
          </cell>
          <cell r="E36">
            <v>-3122.49</v>
          </cell>
          <cell r="F36">
            <v>-138415.08</v>
          </cell>
          <cell r="G36">
            <v>-23787.47</v>
          </cell>
          <cell r="H36">
            <v>-75824.93</v>
          </cell>
          <cell r="I36">
            <v>-67711.65</v>
          </cell>
          <cell r="J36">
            <v>-28704.36</v>
          </cell>
          <cell r="K36">
            <v>-31804.95</v>
          </cell>
          <cell r="L36">
            <v>-65141.14</v>
          </cell>
          <cell r="M36">
            <v>-46067.42</v>
          </cell>
          <cell r="N36">
            <v>-53049.76</v>
          </cell>
          <cell r="O36">
            <v>-13715.44</v>
          </cell>
          <cell r="P36">
            <v>-8783.2</v>
          </cell>
        </row>
      </sheetData>
      <sheetData sheetId="6"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</sheetData>
      <sheetData sheetId="7"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0"/>
  <dimension ref="A1:AB98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:Q2"/>
    </sheetView>
  </sheetViews>
  <sheetFormatPr defaultColWidth="9.00390625" defaultRowHeight="14.25"/>
  <cols>
    <col min="1" max="1" width="72.125" style="1" customWidth="1"/>
    <col min="2" max="2" width="18.375" style="1" customWidth="1"/>
    <col min="3" max="3" width="16.375" style="1" customWidth="1"/>
    <col min="4" max="4" width="16.625" style="1" customWidth="1"/>
    <col min="5" max="5" width="16.75390625" style="1" customWidth="1"/>
    <col min="6" max="6" width="17.125" style="1" customWidth="1"/>
    <col min="7" max="7" width="16.25390625" style="1" customWidth="1"/>
    <col min="8" max="8" width="16.625" style="1" customWidth="1"/>
    <col min="9" max="9" width="17.50390625" style="1" customWidth="1"/>
    <col min="10" max="11" width="17.00390625" style="1" customWidth="1"/>
    <col min="12" max="12" width="17.50390625" style="1" customWidth="1"/>
    <col min="13" max="13" width="15.875" style="1" customWidth="1"/>
    <col min="14" max="14" width="16.875" style="1" customWidth="1"/>
    <col min="15" max="15" width="17.375" style="1" customWidth="1"/>
    <col min="16" max="16" width="17.625" style="1" bestFit="1" customWidth="1"/>
    <col min="17" max="17" width="20.125" style="1" bestFit="1" customWidth="1"/>
    <col min="18" max="18" width="9.375" style="1" bestFit="1" customWidth="1"/>
    <col min="19" max="19" width="15.125" style="1" bestFit="1" customWidth="1"/>
    <col min="20" max="16384" width="9.00390625" style="1" customWidth="1"/>
  </cols>
  <sheetData>
    <row r="1" spans="1:17" ht="2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1:17" ht="21">
      <c r="A2" s="72" t="s">
        <v>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</row>
    <row r="3" spans="1:17" ht="23.25" customHeight="1">
      <c r="A3" s="2"/>
      <c r="B3" s="3"/>
      <c r="C3" s="3"/>
      <c r="D3" s="3"/>
      <c r="E3" s="2" t="s">
        <v>2</v>
      </c>
      <c r="F3" s="4">
        <v>4.3</v>
      </c>
      <c r="G3" s="5"/>
      <c r="H3" s="5"/>
      <c r="I3" s="5"/>
      <c r="J3" s="5"/>
      <c r="K3" s="5"/>
      <c r="L3" s="5"/>
      <c r="M3" s="5"/>
      <c r="N3" s="5"/>
      <c r="O3" s="5"/>
      <c r="P3" s="5"/>
      <c r="Q3" s="2"/>
    </row>
    <row r="4" spans="1:17" ht="18.75" customHeight="1">
      <c r="A4" s="73" t="s">
        <v>3</v>
      </c>
      <c r="B4" s="73" t="s">
        <v>4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4" t="s">
        <v>5</v>
      </c>
    </row>
    <row r="5" spans="1:17" ht="42" customHeight="1">
      <c r="A5" s="73"/>
      <c r="B5" s="6" t="s">
        <v>6</v>
      </c>
      <c r="C5" s="6" t="s">
        <v>7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8</v>
      </c>
      <c r="K5" s="6" t="s">
        <v>12</v>
      </c>
      <c r="L5" s="6" t="s">
        <v>13</v>
      </c>
      <c r="M5" s="6" t="s">
        <v>14</v>
      </c>
      <c r="N5" s="6" t="s">
        <v>14</v>
      </c>
      <c r="O5" s="6" t="s">
        <v>15</v>
      </c>
      <c r="P5" s="6" t="s">
        <v>16</v>
      </c>
      <c r="Q5" s="73"/>
    </row>
    <row r="6" spans="1:17" ht="20.25" customHeight="1">
      <c r="A6" s="73"/>
      <c r="B6" s="7" t="s">
        <v>17</v>
      </c>
      <c r="C6" s="7" t="s">
        <v>17</v>
      </c>
      <c r="D6" s="7" t="s">
        <v>18</v>
      </c>
      <c r="E6" s="7" t="s">
        <v>18</v>
      </c>
      <c r="F6" s="7" t="s">
        <v>19</v>
      </c>
      <c r="G6" s="7" t="s">
        <v>20</v>
      </c>
      <c r="H6" s="7" t="s">
        <v>21</v>
      </c>
      <c r="I6" s="7" t="s">
        <v>22</v>
      </c>
      <c r="J6" s="8" t="s">
        <v>23</v>
      </c>
      <c r="K6" s="8" t="s">
        <v>24</v>
      </c>
      <c r="L6" s="7" t="s">
        <v>25</v>
      </c>
      <c r="M6" s="7" t="s">
        <v>26</v>
      </c>
      <c r="N6" s="7" t="s">
        <v>27</v>
      </c>
      <c r="O6" s="7" t="s">
        <v>28</v>
      </c>
      <c r="P6" s="7" t="s">
        <v>29</v>
      </c>
      <c r="Q6" s="73"/>
    </row>
    <row r="7" spans="1:28" ht="18.75" customHeight="1">
      <c r="A7" s="9" t="s">
        <v>30</v>
      </c>
      <c r="B7" s="10">
        <f aca="true" t="shared" si="0" ref="B7:P7">B8+B18+B22</f>
        <v>2488784</v>
      </c>
      <c r="C7" s="10">
        <f>C8+C18+C22</f>
        <v>515099</v>
      </c>
      <c r="D7" s="10">
        <f>D8+D18+D22</f>
        <v>1667339</v>
      </c>
      <c r="E7" s="10">
        <f t="shared" si="0"/>
        <v>536663</v>
      </c>
      <c r="F7" s="10">
        <f t="shared" si="0"/>
        <v>2030059</v>
      </c>
      <c r="G7" s="10">
        <f t="shared" si="0"/>
        <v>429273</v>
      </c>
      <c r="H7" s="10">
        <f t="shared" si="0"/>
        <v>2063755</v>
      </c>
      <c r="I7" s="10">
        <f t="shared" si="0"/>
        <v>3124118</v>
      </c>
      <c r="J7" s="10">
        <f t="shared" si="0"/>
        <v>290764</v>
      </c>
      <c r="K7" s="10">
        <f t="shared" si="0"/>
        <v>2147236</v>
      </c>
      <c r="L7" s="10">
        <f t="shared" si="0"/>
        <v>1807853</v>
      </c>
      <c r="M7" s="10">
        <f t="shared" si="0"/>
        <v>2616990</v>
      </c>
      <c r="N7" s="10">
        <f t="shared" si="0"/>
        <v>2173031</v>
      </c>
      <c r="O7" s="10">
        <f t="shared" si="0"/>
        <v>874676</v>
      </c>
      <c r="P7" s="10">
        <f t="shared" si="0"/>
        <v>587370</v>
      </c>
      <c r="Q7" s="10">
        <f>+Q8+Q18+Q22</f>
        <v>23353010</v>
      </c>
      <c r="R7"/>
      <c r="S7"/>
      <c r="T7"/>
      <c r="U7"/>
      <c r="V7"/>
      <c r="W7"/>
      <c r="X7"/>
      <c r="Y7"/>
      <c r="Z7"/>
      <c r="AA7"/>
      <c r="AB7"/>
    </row>
    <row r="8" spans="1:28" ht="18.75" customHeight="1">
      <c r="A8" s="11" t="s">
        <v>31</v>
      </c>
      <c r="B8" s="12">
        <f aca="true" t="shared" si="1" ref="B8:P8">+B9+B10+B14</f>
        <v>1218573</v>
      </c>
      <c r="C8" s="12">
        <f>+C9+C10+C14</f>
        <v>248957</v>
      </c>
      <c r="D8" s="12">
        <f>+D9+D10+D14</f>
        <v>861320</v>
      </c>
      <c r="E8" s="12">
        <f t="shared" si="1"/>
        <v>269994</v>
      </c>
      <c r="F8" s="12">
        <f t="shared" si="1"/>
        <v>1107428</v>
      </c>
      <c r="G8" s="12">
        <f t="shared" si="1"/>
        <v>209559</v>
      </c>
      <c r="H8" s="12">
        <f t="shared" si="1"/>
        <v>1057322</v>
      </c>
      <c r="I8" s="12">
        <f t="shared" si="1"/>
        <v>1634050</v>
      </c>
      <c r="J8" s="12">
        <f t="shared" si="1"/>
        <v>151399</v>
      </c>
      <c r="K8" s="12">
        <f t="shared" si="1"/>
        <v>1071866</v>
      </c>
      <c r="L8" s="12">
        <f t="shared" si="1"/>
        <v>923092</v>
      </c>
      <c r="M8" s="12">
        <f t="shared" si="1"/>
        <v>1414896</v>
      </c>
      <c r="N8" s="12">
        <f t="shared" si="1"/>
        <v>1117146</v>
      </c>
      <c r="O8" s="12">
        <f t="shared" si="1"/>
        <v>499374</v>
      </c>
      <c r="P8" s="12">
        <f t="shared" si="1"/>
        <v>354984</v>
      </c>
      <c r="Q8" s="12">
        <f>SUM(B8:P8)</f>
        <v>12139960</v>
      </c>
      <c r="R8"/>
      <c r="S8"/>
      <c r="T8"/>
      <c r="U8"/>
      <c r="V8"/>
      <c r="W8"/>
      <c r="X8"/>
      <c r="Y8"/>
      <c r="Z8"/>
      <c r="AA8"/>
      <c r="AB8"/>
    </row>
    <row r="9" spans="1:28" ht="18.75" customHeight="1">
      <c r="A9" s="13" t="s">
        <v>32</v>
      </c>
      <c r="B9" s="14">
        <v>103922</v>
      </c>
      <c r="C9" s="15">
        <v>20618</v>
      </c>
      <c r="D9" s="15">
        <v>86375</v>
      </c>
      <c r="E9" s="15">
        <v>32769</v>
      </c>
      <c r="F9" s="15">
        <v>72930</v>
      </c>
      <c r="G9" s="15">
        <v>15798</v>
      </c>
      <c r="H9" s="15">
        <v>78703</v>
      </c>
      <c r="I9" s="15">
        <v>132040</v>
      </c>
      <c r="J9" s="15">
        <v>14673</v>
      </c>
      <c r="K9" s="15">
        <v>118343</v>
      </c>
      <c r="L9" s="15">
        <v>90140</v>
      </c>
      <c r="M9" s="15">
        <v>83312</v>
      </c>
      <c r="N9" s="15">
        <v>77018</v>
      </c>
      <c r="O9" s="15">
        <v>43946</v>
      </c>
      <c r="P9" s="15">
        <v>34087</v>
      </c>
      <c r="Q9" s="12">
        <f aca="true" t="shared" si="2" ref="Q9:Q17">SUM(B9:P9)</f>
        <v>1004674</v>
      </c>
      <c r="R9"/>
      <c r="S9"/>
      <c r="T9"/>
      <c r="U9"/>
      <c r="V9"/>
      <c r="W9"/>
      <c r="X9"/>
      <c r="Y9"/>
      <c r="Z9"/>
      <c r="AA9"/>
      <c r="AB9"/>
    </row>
    <row r="10" spans="1:28" ht="18.75" customHeight="1">
      <c r="A10" s="16" t="s">
        <v>33</v>
      </c>
      <c r="B10" s="15">
        <f aca="true" t="shared" si="3" ref="B10:P10">B11+B12+B13</f>
        <v>1058853</v>
      </c>
      <c r="C10" s="15">
        <f t="shared" si="3"/>
        <v>216943</v>
      </c>
      <c r="D10" s="15">
        <f t="shared" si="3"/>
        <v>737675</v>
      </c>
      <c r="E10" s="15">
        <f t="shared" si="3"/>
        <v>225083</v>
      </c>
      <c r="F10" s="15">
        <f t="shared" si="3"/>
        <v>985459</v>
      </c>
      <c r="G10" s="15">
        <f t="shared" si="3"/>
        <v>184623</v>
      </c>
      <c r="H10" s="15">
        <f t="shared" si="3"/>
        <v>928165</v>
      </c>
      <c r="I10" s="15">
        <f t="shared" si="3"/>
        <v>1421994</v>
      </c>
      <c r="J10" s="15">
        <f t="shared" si="3"/>
        <v>130428</v>
      </c>
      <c r="K10" s="15">
        <f t="shared" si="3"/>
        <v>906400</v>
      </c>
      <c r="L10" s="15">
        <f t="shared" si="3"/>
        <v>790927</v>
      </c>
      <c r="M10" s="15">
        <f t="shared" si="3"/>
        <v>1263535</v>
      </c>
      <c r="N10" s="15">
        <f t="shared" si="3"/>
        <v>982497</v>
      </c>
      <c r="O10" s="15">
        <f t="shared" si="3"/>
        <v>435420</v>
      </c>
      <c r="P10" s="15">
        <f t="shared" si="3"/>
        <v>308373</v>
      </c>
      <c r="Q10" s="12">
        <f t="shared" si="2"/>
        <v>10576375</v>
      </c>
      <c r="R10"/>
      <c r="S10"/>
      <c r="T10"/>
      <c r="U10"/>
      <c r="V10"/>
      <c r="W10"/>
      <c r="X10"/>
      <c r="Y10"/>
      <c r="Z10"/>
      <c r="AA10"/>
      <c r="AB10"/>
    </row>
    <row r="11" spans="1:28" ht="18.75" customHeight="1">
      <c r="A11" s="17" t="s">
        <v>34</v>
      </c>
      <c r="B11" s="15">
        <v>448686</v>
      </c>
      <c r="C11" s="15">
        <v>92791</v>
      </c>
      <c r="D11" s="15">
        <v>313132</v>
      </c>
      <c r="E11" s="15">
        <v>105769</v>
      </c>
      <c r="F11" s="15">
        <v>413968</v>
      </c>
      <c r="G11" s="15">
        <v>78484</v>
      </c>
      <c r="H11" s="15">
        <v>390840</v>
      </c>
      <c r="I11" s="15">
        <v>599517</v>
      </c>
      <c r="J11" s="15">
        <v>58777</v>
      </c>
      <c r="K11" s="15">
        <v>399450</v>
      </c>
      <c r="L11" s="15">
        <v>340978</v>
      </c>
      <c r="M11" s="15">
        <v>555432</v>
      </c>
      <c r="N11" s="15">
        <v>417852</v>
      </c>
      <c r="O11" s="15">
        <v>179433</v>
      </c>
      <c r="P11" s="15">
        <v>124510</v>
      </c>
      <c r="Q11" s="12">
        <f t="shared" si="2"/>
        <v>4519619</v>
      </c>
      <c r="R11"/>
      <c r="S11"/>
      <c r="T11"/>
      <c r="U11"/>
      <c r="V11"/>
      <c r="W11"/>
      <c r="X11"/>
      <c r="Y11"/>
      <c r="Z11"/>
      <c r="AA11"/>
      <c r="AB11"/>
    </row>
    <row r="12" spans="1:28" ht="18.75" customHeight="1">
      <c r="A12" s="17" t="s">
        <v>35</v>
      </c>
      <c r="B12" s="15">
        <v>560625</v>
      </c>
      <c r="C12" s="15">
        <v>114489</v>
      </c>
      <c r="D12" s="15">
        <v>375393</v>
      </c>
      <c r="E12" s="15">
        <v>106042</v>
      </c>
      <c r="F12" s="15">
        <v>535859</v>
      </c>
      <c r="G12" s="15">
        <v>95819</v>
      </c>
      <c r="H12" s="15">
        <v>487667</v>
      </c>
      <c r="I12" s="15">
        <v>737428</v>
      </c>
      <c r="J12" s="15">
        <v>64863</v>
      </c>
      <c r="K12" s="15">
        <v>460889</v>
      </c>
      <c r="L12" s="15">
        <v>414000</v>
      </c>
      <c r="M12" s="15">
        <v>658480</v>
      </c>
      <c r="N12" s="15">
        <v>524762</v>
      </c>
      <c r="O12" s="15">
        <v>235691</v>
      </c>
      <c r="P12" s="15">
        <v>170869</v>
      </c>
      <c r="Q12" s="12">
        <f t="shared" si="2"/>
        <v>5542876</v>
      </c>
      <c r="R12"/>
      <c r="S12"/>
      <c r="T12"/>
      <c r="U12"/>
      <c r="V12"/>
      <c r="W12"/>
      <c r="X12"/>
      <c r="Y12"/>
      <c r="Z12"/>
      <c r="AA12"/>
      <c r="AB12"/>
    </row>
    <row r="13" spans="1:28" ht="18.75" customHeight="1">
      <c r="A13" s="17" t="s">
        <v>36</v>
      </c>
      <c r="B13" s="15">
        <v>49542</v>
      </c>
      <c r="C13" s="15">
        <v>9663</v>
      </c>
      <c r="D13" s="15">
        <v>49150</v>
      </c>
      <c r="E13" s="15">
        <v>13272</v>
      </c>
      <c r="F13" s="15">
        <v>35632</v>
      </c>
      <c r="G13" s="15">
        <v>10320</v>
      </c>
      <c r="H13" s="15">
        <v>49658</v>
      </c>
      <c r="I13" s="15">
        <v>85049</v>
      </c>
      <c r="J13" s="15">
        <v>6788</v>
      </c>
      <c r="K13" s="15">
        <v>46061</v>
      </c>
      <c r="L13" s="15">
        <v>35949</v>
      </c>
      <c r="M13" s="15">
        <v>49623</v>
      </c>
      <c r="N13" s="15">
        <v>39883</v>
      </c>
      <c r="O13" s="15">
        <v>20296</v>
      </c>
      <c r="P13" s="15">
        <v>12994</v>
      </c>
      <c r="Q13" s="12">
        <f t="shared" si="2"/>
        <v>513880</v>
      </c>
      <c r="R13"/>
      <c r="S13"/>
      <c r="T13"/>
      <c r="U13"/>
      <c r="V13"/>
      <c r="W13"/>
      <c r="X13"/>
      <c r="Y13"/>
      <c r="Z13"/>
      <c r="AA13"/>
      <c r="AB13"/>
    </row>
    <row r="14" spans="1:17" ht="18.75" customHeight="1">
      <c r="A14" s="16" t="s">
        <v>37</v>
      </c>
      <c r="B14" s="15">
        <f aca="true" t="shared" si="4" ref="B14:P14">B15+B16+B17</f>
        <v>55798</v>
      </c>
      <c r="C14" s="15">
        <f t="shared" si="4"/>
        <v>11396</v>
      </c>
      <c r="D14" s="15">
        <f t="shared" si="4"/>
        <v>37270</v>
      </c>
      <c r="E14" s="15">
        <f t="shared" si="4"/>
        <v>12142</v>
      </c>
      <c r="F14" s="15">
        <f t="shared" si="4"/>
        <v>49039</v>
      </c>
      <c r="G14" s="15">
        <f t="shared" si="4"/>
        <v>9138</v>
      </c>
      <c r="H14" s="15">
        <f t="shared" si="4"/>
        <v>50454</v>
      </c>
      <c r="I14" s="15">
        <f t="shared" si="4"/>
        <v>80016</v>
      </c>
      <c r="J14" s="15">
        <f t="shared" si="4"/>
        <v>6298</v>
      </c>
      <c r="K14" s="15">
        <f t="shared" si="4"/>
        <v>47123</v>
      </c>
      <c r="L14" s="15">
        <f t="shared" si="4"/>
        <v>42025</v>
      </c>
      <c r="M14" s="15">
        <f t="shared" si="4"/>
        <v>68049</v>
      </c>
      <c r="N14" s="15">
        <f t="shared" si="4"/>
        <v>57631</v>
      </c>
      <c r="O14" s="15">
        <f t="shared" si="4"/>
        <v>20008</v>
      </c>
      <c r="P14" s="15">
        <f t="shared" si="4"/>
        <v>12524</v>
      </c>
      <c r="Q14" s="12">
        <f t="shared" si="2"/>
        <v>558911</v>
      </c>
    </row>
    <row r="15" spans="1:28" ht="18.75" customHeight="1">
      <c r="A15" s="17" t="s">
        <v>38</v>
      </c>
      <c r="B15" s="15">
        <v>55634</v>
      </c>
      <c r="C15" s="15">
        <v>11367</v>
      </c>
      <c r="D15" s="15">
        <v>37237</v>
      </c>
      <c r="E15" s="15">
        <v>12126</v>
      </c>
      <c r="F15" s="15">
        <v>48998</v>
      </c>
      <c r="G15" s="15">
        <v>9136</v>
      </c>
      <c r="H15" s="15">
        <v>50393</v>
      </c>
      <c r="I15" s="15">
        <v>79945</v>
      </c>
      <c r="J15" s="15">
        <v>6277</v>
      </c>
      <c r="K15" s="15">
        <v>47084</v>
      </c>
      <c r="L15" s="15">
        <v>41989</v>
      </c>
      <c r="M15" s="15">
        <v>67996</v>
      </c>
      <c r="N15" s="15">
        <v>57547</v>
      </c>
      <c r="O15" s="15">
        <v>19986</v>
      </c>
      <c r="P15" s="15">
        <v>12518</v>
      </c>
      <c r="Q15" s="12">
        <f t="shared" si="2"/>
        <v>558233</v>
      </c>
      <c r="R15"/>
      <c r="S15"/>
      <c r="T15"/>
      <c r="U15"/>
      <c r="V15"/>
      <c r="W15"/>
      <c r="X15"/>
      <c r="Y15"/>
      <c r="Z15"/>
      <c r="AA15"/>
      <c r="AB15"/>
    </row>
    <row r="16" spans="1:28" ht="18.75" customHeight="1">
      <c r="A16" s="17" t="s">
        <v>39</v>
      </c>
      <c r="B16" s="15">
        <v>41</v>
      </c>
      <c r="C16" s="15">
        <v>9</v>
      </c>
      <c r="D16" s="15">
        <v>24</v>
      </c>
      <c r="E16" s="15">
        <v>1</v>
      </c>
      <c r="F16" s="15">
        <v>13</v>
      </c>
      <c r="G16" s="15">
        <v>1</v>
      </c>
      <c r="H16" s="15">
        <v>25</v>
      </c>
      <c r="I16" s="15">
        <v>14</v>
      </c>
      <c r="J16" s="15">
        <v>15</v>
      </c>
      <c r="K16" s="15">
        <v>20</v>
      </c>
      <c r="L16" s="15">
        <v>13</v>
      </c>
      <c r="M16" s="15">
        <v>24</v>
      </c>
      <c r="N16" s="15">
        <v>28</v>
      </c>
      <c r="O16" s="15">
        <v>19</v>
      </c>
      <c r="P16" s="15">
        <v>6</v>
      </c>
      <c r="Q16" s="12">
        <f t="shared" si="2"/>
        <v>253</v>
      </c>
      <c r="R16"/>
      <c r="S16"/>
      <c r="T16"/>
      <c r="U16"/>
      <c r="V16"/>
      <c r="W16"/>
      <c r="X16"/>
      <c r="Y16"/>
      <c r="Z16"/>
      <c r="AA16"/>
      <c r="AB16"/>
    </row>
    <row r="17" spans="1:28" ht="18.75" customHeight="1">
      <c r="A17" s="17" t="s">
        <v>40</v>
      </c>
      <c r="B17" s="15">
        <v>123</v>
      </c>
      <c r="C17" s="15">
        <v>20</v>
      </c>
      <c r="D17" s="15">
        <v>9</v>
      </c>
      <c r="E17" s="15">
        <v>15</v>
      </c>
      <c r="F17" s="15">
        <v>28</v>
      </c>
      <c r="G17" s="15">
        <v>1</v>
      </c>
      <c r="H17" s="15">
        <v>36</v>
      </c>
      <c r="I17" s="15">
        <v>57</v>
      </c>
      <c r="J17" s="15">
        <v>6</v>
      </c>
      <c r="K17" s="15">
        <v>19</v>
      </c>
      <c r="L17" s="15">
        <v>23</v>
      </c>
      <c r="M17" s="15">
        <v>29</v>
      </c>
      <c r="N17" s="15">
        <v>56</v>
      </c>
      <c r="O17" s="15">
        <v>3</v>
      </c>
      <c r="P17" s="15">
        <v>0</v>
      </c>
      <c r="Q17" s="12">
        <f t="shared" si="2"/>
        <v>425</v>
      </c>
      <c r="R17"/>
      <c r="S17"/>
      <c r="T17"/>
      <c r="U17"/>
      <c r="V17"/>
      <c r="W17"/>
      <c r="X17"/>
      <c r="Y17"/>
      <c r="Z17"/>
      <c r="AA17"/>
      <c r="AB17"/>
    </row>
    <row r="18" spans="1:28" ht="18.75" customHeight="1">
      <c r="A18" s="18" t="s">
        <v>41</v>
      </c>
      <c r="B18" s="19">
        <f aca="true" t="shared" si="5" ref="B18:P18">B19+B20+B21</f>
        <v>575460</v>
      </c>
      <c r="C18" s="19">
        <f t="shared" si="5"/>
        <v>107503</v>
      </c>
      <c r="D18" s="19">
        <f t="shared" si="5"/>
        <v>319498</v>
      </c>
      <c r="E18" s="19">
        <f t="shared" si="5"/>
        <v>111735</v>
      </c>
      <c r="F18" s="19">
        <f t="shared" si="5"/>
        <v>322744</v>
      </c>
      <c r="G18" s="19">
        <f t="shared" si="5"/>
        <v>72272</v>
      </c>
      <c r="H18" s="19">
        <f t="shared" si="5"/>
        <v>362597</v>
      </c>
      <c r="I18" s="19">
        <f t="shared" si="5"/>
        <v>520647</v>
      </c>
      <c r="J18" s="19">
        <f t="shared" si="5"/>
        <v>56906</v>
      </c>
      <c r="K18" s="19">
        <f t="shared" si="5"/>
        <v>444979</v>
      </c>
      <c r="L18" s="19">
        <f t="shared" si="5"/>
        <v>369802</v>
      </c>
      <c r="M18" s="19">
        <f t="shared" si="5"/>
        <v>567763</v>
      </c>
      <c r="N18" s="19">
        <f t="shared" si="5"/>
        <v>548950</v>
      </c>
      <c r="O18" s="19">
        <f t="shared" si="5"/>
        <v>209425</v>
      </c>
      <c r="P18" s="19">
        <f t="shared" si="5"/>
        <v>128383</v>
      </c>
      <c r="Q18" s="12">
        <f aca="true" t="shared" si="6" ref="Q18:Q24">SUM(B18:P18)</f>
        <v>4718664</v>
      </c>
      <c r="R18"/>
      <c r="S18"/>
      <c r="T18"/>
      <c r="U18"/>
      <c r="V18"/>
      <c r="W18"/>
      <c r="X18"/>
      <c r="Y18"/>
      <c r="Z18"/>
      <c r="AA18"/>
      <c r="AB18"/>
    </row>
    <row r="19" spans="1:28" ht="18.75" customHeight="1">
      <c r="A19" s="13" t="s">
        <v>42</v>
      </c>
      <c r="B19" s="15">
        <v>327477</v>
      </c>
      <c r="C19" s="15">
        <v>61102</v>
      </c>
      <c r="D19" s="15">
        <v>188456</v>
      </c>
      <c r="E19" s="15">
        <v>70987</v>
      </c>
      <c r="F19" s="15">
        <v>184004</v>
      </c>
      <c r="G19" s="15">
        <v>43614</v>
      </c>
      <c r="H19" s="15">
        <v>210727</v>
      </c>
      <c r="I19" s="15">
        <v>320238</v>
      </c>
      <c r="J19" s="15">
        <v>36412</v>
      </c>
      <c r="K19" s="15">
        <v>272647</v>
      </c>
      <c r="L19" s="15">
        <v>208331</v>
      </c>
      <c r="M19" s="15">
        <v>328381</v>
      </c>
      <c r="N19" s="15">
        <v>306750</v>
      </c>
      <c r="O19" s="15">
        <v>119080</v>
      </c>
      <c r="P19" s="15">
        <v>72288</v>
      </c>
      <c r="Q19" s="12">
        <f t="shared" si="6"/>
        <v>2750494</v>
      </c>
      <c r="R19"/>
      <c r="S19"/>
      <c r="T19"/>
      <c r="U19"/>
      <c r="V19"/>
      <c r="W19"/>
      <c r="X19"/>
      <c r="Y19"/>
      <c r="Z19"/>
      <c r="AA19"/>
      <c r="AB19"/>
    </row>
    <row r="20" spans="1:28" ht="18.75" customHeight="1">
      <c r="A20" s="13" t="s">
        <v>43</v>
      </c>
      <c r="B20" s="15">
        <v>223954</v>
      </c>
      <c r="C20" s="15">
        <v>41795</v>
      </c>
      <c r="D20" s="15">
        <v>113350</v>
      </c>
      <c r="E20" s="15">
        <v>35628</v>
      </c>
      <c r="F20" s="15">
        <v>126337</v>
      </c>
      <c r="G20" s="15">
        <v>24893</v>
      </c>
      <c r="H20" s="15">
        <v>134279</v>
      </c>
      <c r="I20" s="15">
        <v>171743</v>
      </c>
      <c r="J20" s="15">
        <v>18407</v>
      </c>
      <c r="K20" s="15">
        <v>155034</v>
      </c>
      <c r="L20" s="15">
        <v>147500</v>
      </c>
      <c r="M20" s="15">
        <v>217264</v>
      </c>
      <c r="N20" s="15">
        <v>222867</v>
      </c>
      <c r="O20" s="15">
        <v>82205</v>
      </c>
      <c r="P20" s="15">
        <v>51429</v>
      </c>
      <c r="Q20" s="12">
        <f t="shared" si="6"/>
        <v>1766685</v>
      </c>
      <c r="R20"/>
      <c r="S20"/>
      <c r="T20"/>
      <c r="U20"/>
      <c r="V20"/>
      <c r="W20"/>
      <c r="X20"/>
      <c r="Y20"/>
      <c r="Z20"/>
      <c r="AA20"/>
      <c r="AB20"/>
    </row>
    <row r="21" spans="1:28" ht="18.75" customHeight="1">
      <c r="A21" s="13" t="s">
        <v>44</v>
      </c>
      <c r="B21" s="15">
        <v>24029</v>
      </c>
      <c r="C21" s="15">
        <v>4606</v>
      </c>
      <c r="D21" s="15">
        <v>17692</v>
      </c>
      <c r="E21" s="15">
        <v>5120</v>
      </c>
      <c r="F21" s="15">
        <v>12403</v>
      </c>
      <c r="G21" s="15">
        <v>3765</v>
      </c>
      <c r="H21" s="15">
        <v>17591</v>
      </c>
      <c r="I21" s="15">
        <v>28666</v>
      </c>
      <c r="J21" s="15">
        <v>2087</v>
      </c>
      <c r="K21" s="15">
        <v>17298</v>
      </c>
      <c r="L21" s="15">
        <v>13971</v>
      </c>
      <c r="M21" s="15">
        <v>22118</v>
      </c>
      <c r="N21" s="15">
        <v>19333</v>
      </c>
      <c r="O21" s="15">
        <v>8140</v>
      </c>
      <c r="P21" s="15">
        <v>4666</v>
      </c>
      <c r="Q21" s="12">
        <f t="shared" si="6"/>
        <v>201485</v>
      </c>
      <c r="R21"/>
      <c r="S21"/>
      <c r="T21"/>
      <c r="U21"/>
      <c r="V21"/>
      <c r="W21"/>
      <c r="X21"/>
      <c r="Y21"/>
      <c r="Z21"/>
      <c r="AA21"/>
      <c r="AB21"/>
    </row>
    <row r="22" spans="1:28" ht="18.75" customHeight="1">
      <c r="A22" s="18" t="s">
        <v>45</v>
      </c>
      <c r="B22" s="15">
        <f aca="true" t="shared" si="7" ref="B22:P22">B23+B24</f>
        <v>694751</v>
      </c>
      <c r="C22" s="15">
        <f t="shared" si="7"/>
        <v>158639</v>
      </c>
      <c r="D22" s="15">
        <f t="shared" si="7"/>
        <v>486521</v>
      </c>
      <c r="E22" s="15">
        <f t="shared" si="7"/>
        <v>154934</v>
      </c>
      <c r="F22" s="15">
        <f t="shared" si="7"/>
        <v>599887</v>
      </c>
      <c r="G22" s="15">
        <f t="shared" si="7"/>
        <v>147442</v>
      </c>
      <c r="H22" s="15">
        <f t="shared" si="7"/>
        <v>643836</v>
      </c>
      <c r="I22" s="15">
        <f t="shared" si="7"/>
        <v>969421</v>
      </c>
      <c r="J22" s="15">
        <f t="shared" si="7"/>
        <v>82459</v>
      </c>
      <c r="K22" s="15">
        <f t="shared" si="7"/>
        <v>630391</v>
      </c>
      <c r="L22" s="15">
        <f t="shared" si="7"/>
        <v>514959</v>
      </c>
      <c r="M22" s="15">
        <f t="shared" si="7"/>
        <v>634331</v>
      </c>
      <c r="N22" s="15">
        <f t="shared" si="7"/>
        <v>506935</v>
      </c>
      <c r="O22" s="15">
        <f t="shared" si="7"/>
        <v>165877</v>
      </c>
      <c r="P22" s="15">
        <f t="shared" si="7"/>
        <v>104003</v>
      </c>
      <c r="Q22" s="12">
        <f t="shared" si="6"/>
        <v>6494386</v>
      </c>
      <c r="R22"/>
      <c r="S22"/>
      <c r="T22"/>
      <c r="U22"/>
      <c r="V22"/>
      <c r="W22"/>
      <c r="X22"/>
      <c r="Y22"/>
      <c r="Z22"/>
      <c r="AA22"/>
      <c r="AB22"/>
    </row>
    <row r="23" spans="1:28" ht="18.75" customHeight="1">
      <c r="A23" s="13" t="s">
        <v>46</v>
      </c>
      <c r="B23" s="15">
        <v>421941</v>
      </c>
      <c r="C23" s="15">
        <v>89690</v>
      </c>
      <c r="D23" s="15">
        <v>323848</v>
      </c>
      <c r="E23" s="15">
        <v>101810</v>
      </c>
      <c r="F23" s="15">
        <v>372865</v>
      </c>
      <c r="G23" s="15">
        <v>99526</v>
      </c>
      <c r="H23" s="15">
        <v>403813</v>
      </c>
      <c r="I23" s="15">
        <v>643220</v>
      </c>
      <c r="J23" s="15">
        <v>58795</v>
      </c>
      <c r="K23" s="15">
        <v>425569</v>
      </c>
      <c r="L23" s="15">
        <v>336370</v>
      </c>
      <c r="M23" s="15">
        <v>409287</v>
      </c>
      <c r="N23" s="15">
        <v>327532</v>
      </c>
      <c r="O23" s="15">
        <v>107985</v>
      </c>
      <c r="P23" s="15">
        <v>61659</v>
      </c>
      <c r="Q23" s="12">
        <f t="shared" si="6"/>
        <v>4183910</v>
      </c>
      <c r="R23"/>
      <c r="S23"/>
      <c r="T23"/>
      <c r="U23"/>
      <c r="V23"/>
      <c r="W23"/>
      <c r="X23"/>
      <c r="Y23"/>
      <c r="Z23"/>
      <c r="AA23"/>
      <c r="AB23"/>
    </row>
    <row r="24" spans="1:28" ht="18.75" customHeight="1">
      <c r="A24" s="13" t="s">
        <v>47</v>
      </c>
      <c r="B24" s="15">
        <v>272810</v>
      </c>
      <c r="C24" s="15">
        <v>68949</v>
      </c>
      <c r="D24" s="15">
        <v>162673</v>
      </c>
      <c r="E24" s="15">
        <v>53124</v>
      </c>
      <c r="F24" s="15">
        <v>227022</v>
      </c>
      <c r="G24" s="15">
        <v>47916</v>
      </c>
      <c r="H24" s="15">
        <v>240023</v>
      </c>
      <c r="I24" s="15">
        <v>326201</v>
      </c>
      <c r="J24" s="15">
        <v>23664</v>
      </c>
      <c r="K24" s="15">
        <v>204822</v>
      </c>
      <c r="L24" s="15">
        <v>178589</v>
      </c>
      <c r="M24" s="15">
        <v>225044</v>
      </c>
      <c r="N24" s="15">
        <v>179403</v>
      </c>
      <c r="O24" s="15">
        <v>57892</v>
      </c>
      <c r="P24" s="15">
        <v>42344</v>
      </c>
      <c r="Q24" s="12">
        <f t="shared" si="6"/>
        <v>2310476</v>
      </c>
      <c r="R24"/>
      <c r="S24"/>
      <c r="T24"/>
      <c r="U24"/>
      <c r="V24"/>
      <c r="W24"/>
      <c r="X24"/>
      <c r="Y24"/>
      <c r="Z24"/>
      <c r="AA24"/>
      <c r="AB24"/>
    </row>
    <row r="25" spans="1:17" ht="15" customHeight="1">
      <c r="A25" s="20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21"/>
    </row>
    <row r="26" spans="1:28" ht="18.75" customHeight="1">
      <c r="A26" s="20" t="s">
        <v>48</v>
      </c>
      <c r="B26" s="22">
        <v>2.2477</v>
      </c>
      <c r="C26" s="22">
        <v>2.5868</v>
      </c>
      <c r="D26" s="22">
        <v>2.3155</v>
      </c>
      <c r="E26" s="22">
        <v>2.7578</v>
      </c>
      <c r="F26" s="22">
        <v>2.068</v>
      </c>
      <c r="G26" s="22">
        <v>3.1212</v>
      </c>
      <c r="H26" s="22">
        <v>2.3747</v>
      </c>
      <c r="I26" s="22">
        <v>1.9578</v>
      </c>
      <c r="J26" s="22">
        <v>2.505</v>
      </c>
      <c r="K26" s="22">
        <v>2.2862</v>
      </c>
      <c r="L26" s="22">
        <v>2.6205</v>
      </c>
      <c r="M26" s="22">
        <v>2.2923</v>
      </c>
      <c r="N26" s="22">
        <v>2.5644</v>
      </c>
      <c r="O26" s="22">
        <v>3.2342</v>
      </c>
      <c r="P26" s="22">
        <v>2.7666</v>
      </c>
      <c r="Q26" s="23"/>
      <c r="R26"/>
      <c r="S26"/>
      <c r="T26"/>
      <c r="U26"/>
      <c r="V26"/>
      <c r="W26"/>
      <c r="X26"/>
      <c r="Y26"/>
      <c r="Z26"/>
      <c r="AA26"/>
      <c r="AB26"/>
    </row>
    <row r="27" spans="1:17" ht="15" customHeight="1">
      <c r="A27" s="24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6"/>
    </row>
    <row r="28" spans="1:19" ht="18.75" customHeight="1">
      <c r="A28" s="27" t="s">
        <v>49</v>
      </c>
      <c r="B28" s="28">
        <f>B29+B30</f>
        <v>5673030.836800001</v>
      </c>
      <c r="C28" s="28">
        <f>C29+C30</f>
        <v>1341973.6132000003</v>
      </c>
      <c r="D28" s="28">
        <f>D29+D30</f>
        <v>3913495.6145</v>
      </c>
      <c r="E28" s="28">
        <f aca="true" t="shared" si="8" ref="E28:P28">E29+E30</f>
        <v>1489806.1814</v>
      </c>
      <c r="F28" s="28">
        <f t="shared" si="8"/>
        <v>4296462.892</v>
      </c>
      <c r="G28" s="28">
        <f t="shared" si="8"/>
        <v>1339846.8876</v>
      </c>
      <c r="H28" s="28">
        <f t="shared" si="8"/>
        <v>5042006.038499999</v>
      </c>
      <c r="I28" s="28">
        <f t="shared" si="8"/>
        <v>6155290.5404</v>
      </c>
      <c r="J28" s="28">
        <f t="shared" si="8"/>
        <v>728363.8200000001</v>
      </c>
      <c r="K28" s="28">
        <f t="shared" si="8"/>
        <v>4937547.8231999995</v>
      </c>
      <c r="L28" s="28">
        <f t="shared" si="8"/>
        <v>4886801.586499999</v>
      </c>
      <c r="M28" s="28">
        <f t="shared" si="8"/>
        <v>6178368.337000001</v>
      </c>
      <c r="N28" s="28">
        <f t="shared" si="8"/>
        <v>5731982.296399999</v>
      </c>
      <c r="O28" s="28">
        <f t="shared" si="8"/>
        <v>2951325.6392</v>
      </c>
      <c r="P28" s="28">
        <f t="shared" si="8"/>
        <v>1658113.5219999999</v>
      </c>
      <c r="Q28" s="28">
        <f>SUM(B28:P28)</f>
        <v>56324415.6287</v>
      </c>
      <c r="S28" s="29"/>
    </row>
    <row r="29" spans="1:17" ht="18.75" customHeight="1">
      <c r="A29" s="30" t="s">
        <v>50</v>
      </c>
      <c r="B29" s="26">
        <v>5594039.796800001</v>
      </c>
      <c r="C29" s="26">
        <v>1332458.0932000002</v>
      </c>
      <c r="D29" s="26">
        <v>3860723.4545</v>
      </c>
      <c r="E29" s="26">
        <v>1480009.2214</v>
      </c>
      <c r="F29" s="26">
        <v>4198162.012</v>
      </c>
      <c r="G29" s="26">
        <v>1339846.8876</v>
      </c>
      <c r="H29" s="26">
        <v>4900798.998499999</v>
      </c>
      <c r="I29" s="26">
        <v>6116398.2204</v>
      </c>
      <c r="J29" s="26">
        <v>728363.8200000001</v>
      </c>
      <c r="K29" s="26">
        <v>4909010.9432</v>
      </c>
      <c r="L29" s="26">
        <v>4737478.786499999</v>
      </c>
      <c r="M29" s="26">
        <v>5998926.177000001</v>
      </c>
      <c r="N29" s="26">
        <v>5572520.6964</v>
      </c>
      <c r="O29" s="26">
        <v>2828877.1192</v>
      </c>
      <c r="P29" s="26">
        <v>1625017.842</v>
      </c>
      <c r="Q29" s="31">
        <f>SUM(B29:P29)</f>
        <v>55222632.0687</v>
      </c>
    </row>
    <row r="30" spans="1:28" ht="18.75" customHeight="1">
      <c r="A30" s="18" t="s">
        <v>51</v>
      </c>
      <c r="B30" s="26">
        <v>78991.04</v>
      </c>
      <c r="C30" s="26">
        <v>9515.520000000002</v>
      </c>
      <c r="D30" s="26">
        <v>52772.16000000002</v>
      </c>
      <c r="E30" s="26">
        <v>9796.96</v>
      </c>
      <c r="F30" s="26">
        <v>98300.88</v>
      </c>
      <c r="G30" s="26">
        <v>0</v>
      </c>
      <c r="H30" s="26">
        <v>141207.04</v>
      </c>
      <c r="I30" s="26">
        <v>38892.32</v>
      </c>
      <c r="J30" s="26">
        <v>0</v>
      </c>
      <c r="K30" s="26">
        <v>28536.88</v>
      </c>
      <c r="L30" s="26">
        <v>149322.80000000002</v>
      </c>
      <c r="M30" s="26">
        <v>179442.15999999997</v>
      </c>
      <c r="N30" s="26">
        <v>159461.6</v>
      </c>
      <c r="O30" s="26">
        <v>122448.52000000002</v>
      </c>
      <c r="P30" s="26">
        <v>33095.68</v>
      </c>
      <c r="Q30" s="31">
        <f>SUM(B30:P30)</f>
        <v>1101783.5599999998</v>
      </c>
      <c r="R30"/>
      <c r="S30"/>
      <c r="T30"/>
      <c r="U30"/>
      <c r="V30"/>
      <c r="W30"/>
      <c r="X30"/>
      <c r="Y30"/>
      <c r="Z30"/>
      <c r="AA30"/>
      <c r="AB30"/>
    </row>
    <row r="31" spans="1:17" ht="15" customHeight="1">
      <c r="A31" s="13"/>
      <c r="B31" s="21"/>
      <c r="C31" s="21"/>
      <c r="D31" s="21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3"/>
    </row>
    <row r="32" spans="1:17" ht="18.75" customHeight="1">
      <c r="A32" s="20" t="s">
        <v>52</v>
      </c>
      <c r="B32" s="34">
        <f aca="true" t="shared" si="9" ref="B32:Q32">+B33+B35+B43+B44+B45-B46</f>
        <v>-459086.46</v>
      </c>
      <c r="C32" s="34">
        <f>+C33+C35+C43+C44+C45-C46</f>
        <v>-96572.11000000002</v>
      </c>
      <c r="D32" s="34">
        <f>+D33+D35+D43+D44+D45-D46</f>
        <v>-377781.38</v>
      </c>
      <c r="E32" s="34">
        <f t="shared" si="9"/>
        <v>-144029.19</v>
      </c>
      <c r="F32" s="34">
        <f t="shared" si="9"/>
        <v>-456314.07999999996</v>
      </c>
      <c r="G32" s="34">
        <f t="shared" si="9"/>
        <v>-91718.87</v>
      </c>
      <c r="H32" s="34">
        <f t="shared" si="9"/>
        <v>-628163.17</v>
      </c>
      <c r="I32" s="34">
        <f t="shared" si="9"/>
        <v>-635483.65</v>
      </c>
      <c r="J32" s="34">
        <f t="shared" si="9"/>
        <v>-96098.26</v>
      </c>
      <c r="K32" s="34">
        <f t="shared" si="9"/>
        <v>-540679.85</v>
      </c>
      <c r="L32" s="34">
        <f t="shared" si="9"/>
        <v>-452743.14</v>
      </c>
      <c r="M32" s="34">
        <f t="shared" si="9"/>
        <v>-404309.01999999996</v>
      </c>
      <c r="N32" s="34">
        <f t="shared" si="9"/>
        <v>-384227.16000000003</v>
      </c>
      <c r="O32" s="34">
        <f t="shared" si="9"/>
        <v>-203829.03999999995</v>
      </c>
      <c r="P32" s="34">
        <f t="shared" si="9"/>
        <v>-155761.69999999998</v>
      </c>
      <c r="Q32" s="34">
        <f t="shared" si="9"/>
        <v>-5126797.079999999</v>
      </c>
    </row>
    <row r="33" spans="1:17" ht="18.75" customHeight="1">
      <c r="A33" s="18" t="s">
        <v>53</v>
      </c>
      <c r="B33" s="35">
        <f>+B34</f>
        <v>-446864.60000000003</v>
      </c>
      <c r="C33" s="35">
        <f>+C34</f>
        <v>-88657.40000000001</v>
      </c>
      <c r="D33" s="35">
        <f>+D34</f>
        <v>-371412.5</v>
      </c>
      <c r="E33" s="35">
        <f aca="true" t="shared" si="10" ref="E33:Q33">+E34</f>
        <v>-140906.7</v>
      </c>
      <c r="F33" s="35">
        <f t="shared" si="10"/>
        <v>-313599</v>
      </c>
      <c r="G33" s="35">
        <f t="shared" si="10"/>
        <v>-67931.4</v>
      </c>
      <c r="H33" s="35">
        <f t="shared" si="10"/>
        <v>-338422.9</v>
      </c>
      <c r="I33" s="35">
        <f t="shared" si="10"/>
        <v>-567772</v>
      </c>
      <c r="J33" s="35">
        <f t="shared" si="10"/>
        <v>-63093.899999999994</v>
      </c>
      <c r="K33" s="35">
        <f t="shared" si="10"/>
        <v>-508874.89999999997</v>
      </c>
      <c r="L33" s="35">
        <f t="shared" si="10"/>
        <v>-387602</v>
      </c>
      <c r="M33" s="35">
        <f t="shared" si="10"/>
        <v>-358241.6</v>
      </c>
      <c r="N33" s="35">
        <f t="shared" si="10"/>
        <v>-331177.4</v>
      </c>
      <c r="O33" s="35">
        <f t="shared" si="10"/>
        <v>-188967.79999999996</v>
      </c>
      <c r="P33" s="35">
        <f t="shared" si="10"/>
        <v>-146574.09999999998</v>
      </c>
      <c r="Q33" s="35">
        <f t="shared" si="10"/>
        <v>-4320098.199999999</v>
      </c>
    </row>
    <row r="34" spans="1:28" ht="18.75" customHeight="1">
      <c r="A34" s="13" t="s">
        <v>54</v>
      </c>
      <c r="B34" s="21">
        <v>-446864.60000000003</v>
      </c>
      <c r="C34" s="21">
        <v>-88657.40000000001</v>
      </c>
      <c r="D34" s="21">
        <v>-371412.5</v>
      </c>
      <c r="E34" s="21">
        <v>-140906.7</v>
      </c>
      <c r="F34" s="21">
        <v>-313599</v>
      </c>
      <c r="G34" s="21">
        <v>-67931.4</v>
      </c>
      <c r="H34" s="21">
        <v>-338422.9</v>
      </c>
      <c r="I34" s="21">
        <v>-567772</v>
      </c>
      <c r="J34" s="21">
        <v>-63093.899999999994</v>
      </c>
      <c r="K34" s="21">
        <v>-508874.89999999997</v>
      </c>
      <c r="L34" s="21">
        <v>-387602</v>
      </c>
      <c r="M34" s="21">
        <v>-358241.6</v>
      </c>
      <c r="N34" s="21">
        <v>-331177.4</v>
      </c>
      <c r="O34" s="21">
        <v>-188967.79999999996</v>
      </c>
      <c r="P34" s="21">
        <v>-146574.09999999998</v>
      </c>
      <c r="Q34" s="36">
        <f aca="true" t="shared" si="11" ref="Q34:Q46">SUM(B34:P34)</f>
        <v>-4320098.199999999</v>
      </c>
      <c r="R34"/>
      <c r="S34"/>
      <c r="T34"/>
      <c r="U34"/>
      <c r="V34"/>
      <c r="W34"/>
      <c r="X34"/>
      <c r="Y34"/>
      <c r="Z34"/>
      <c r="AA34"/>
      <c r="AB34"/>
    </row>
    <row r="35" spans="1:17" ht="18.75" customHeight="1">
      <c r="A35" s="18" t="s">
        <v>55</v>
      </c>
      <c r="B35" s="35">
        <f>SUM(B36:B42)</f>
        <v>-12221.86</v>
      </c>
      <c r="C35" s="35">
        <f aca="true" t="shared" si="12" ref="C35:P35">SUM(C36:C42)</f>
        <v>-7914.71</v>
      </c>
      <c r="D35" s="35">
        <f t="shared" si="12"/>
        <v>-6368.88</v>
      </c>
      <c r="E35" s="35">
        <f t="shared" si="12"/>
        <v>-3122.49</v>
      </c>
      <c r="F35" s="35">
        <f t="shared" si="12"/>
        <v>-142715.08</v>
      </c>
      <c r="G35" s="35">
        <f t="shared" si="12"/>
        <v>-23787.47</v>
      </c>
      <c r="H35" s="35">
        <f t="shared" si="12"/>
        <v>-289740.27</v>
      </c>
      <c r="I35" s="35">
        <f t="shared" si="12"/>
        <v>-67711.65</v>
      </c>
      <c r="J35" s="35">
        <f t="shared" si="12"/>
        <v>-33004.36</v>
      </c>
      <c r="K35" s="35">
        <f t="shared" si="12"/>
        <v>-31804.95</v>
      </c>
      <c r="L35" s="35">
        <f t="shared" si="12"/>
        <v>-65141.14</v>
      </c>
      <c r="M35" s="35">
        <f t="shared" si="12"/>
        <v>-46067.42</v>
      </c>
      <c r="N35" s="35">
        <f t="shared" si="12"/>
        <v>-53049.76</v>
      </c>
      <c r="O35" s="35">
        <f t="shared" si="12"/>
        <v>-14861.24</v>
      </c>
      <c r="P35" s="35">
        <f t="shared" si="12"/>
        <v>-9187.6</v>
      </c>
      <c r="Q35" s="35">
        <f t="shared" si="11"/>
        <v>-806698.88</v>
      </c>
    </row>
    <row r="36" spans="1:28" ht="18.75" customHeight="1">
      <c r="A36" s="13" t="s">
        <v>56</v>
      </c>
      <c r="B36" s="37">
        <f>'[1]01'!B36+'[1]02'!B36+'[1]03'!B36+'[1]04'!B36+'[1]05'!B36+'[1]06'!B36+'[1]07'!B36+'[1]08'!B36</f>
        <v>-10873.86</v>
      </c>
      <c r="C36" s="37">
        <f>'[1]01'!C36+'[1]02'!C36+'[1]03'!C36+'[1]04'!C36+'[1]05'!C36+'[1]06'!C36+'[1]07'!C36+'[1]08'!C36</f>
        <v>-7914.71</v>
      </c>
      <c r="D36" s="37">
        <f>'[1]01'!D36+'[1]02'!D36+'[1]03'!D36+'[1]04'!D36+'[1]05'!D36+'[1]06'!D36+'[1]07'!D36+'[1]08'!D36</f>
        <v>-5694.88</v>
      </c>
      <c r="E36" s="37">
        <f>'[1]01'!E36+'[1]02'!E36+'[1]03'!E36+'[1]04'!E36+'[1]05'!E36+'[1]06'!E36+'[1]07'!E36+'[1]08'!E36</f>
        <v>-3122.49</v>
      </c>
      <c r="F36" s="37">
        <f>'[1]01'!F36+'[1]02'!F36+'[1]03'!F36+'[1]04'!F36+'[1]05'!F36+'[1]06'!F36+'[1]07'!F36+'[1]08'!F36</f>
        <v>-138415.08</v>
      </c>
      <c r="G36" s="37">
        <f>'[1]01'!G36+'[1]02'!G36+'[1]03'!G36+'[1]04'!G36+'[1]05'!G36+'[1]06'!G36+'[1]07'!G36+'[1]08'!G36</f>
        <v>-23787.47</v>
      </c>
      <c r="H36" s="37">
        <f>'[1]01'!H36+'[1]02'!H36+'[1]03'!H36+'[1]04'!H36+'[1]05'!H36+'[1]06'!H36+'[1]07'!H36+'[1]08'!H36</f>
        <v>-75824.93</v>
      </c>
      <c r="I36" s="37">
        <f>'[1]01'!I36+'[1]02'!I36+'[1]03'!I36+'[1]04'!I36+'[1]05'!I36+'[1]06'!I36+'[1]07'!I36+'[1]08'!I36</f>
        <v>-67711.65</v>
      </c>
      <c r="J36" s="37">
        <f>'[1]01'!J36+'[1]02'!J36+'[1]03'!J36+'[1]04'!J36+'[1]05'!J36+'[1]06'!J36+'[1]07'!J36+'[1]08'!J36</f>
        <v>-28704.36</v>
      </c>
      <c r="K36" s="37">
        <f>'[1]01'!K36+'[1]02'!K36+'[1]03'!K36+'[1]04'!K36+'[1]05'!K36+'[1]06'!K36+'[1]07'!K36+'[1]08'!K36</f>
        <v>-31804.95</v>
      </c>
      <c r="L36" s="37">
        <f>'[1]01'!L36+'[1]02'!L36+'[1]03'!L36+'[1]04'!L36+'[1]05'!L36+'[1]06'!L36+'[1]07'!L36+'[1]08'!L36</f>
        <v>-65141.14</v>
      </c>
      <c r="M36" s="37">
        <f>'[1]01'!M36+'[1]02'!M36+'[1]03'!M36+'[1]04'!M36+'[1]05'!M36+'[1]06'!M36+'[1]07'!M36+'[1]08'!M36</f>
        <v>-46067.42</v>
      </c>
      <c r="N36" s="37">
        <f>'[1]01'!N36+'[1]02'!N36+'[1]03'!N36+'[1]04'!N36+'[1]05'!N36+'[1]06'!N36+'[1]07'!N36+'[1]08'!N36</f>
        <v>-53049.76</v>
      </c>
      <c r="O36" s="37">
        <f>'[1]01'!O36+'[1]02'!O36+'[1]03'!O36+'[1]04'!O36+'[1]05'!O36+'[1]06'!O36+'[1]07'!O36+'[1]08'!O36</f>
        <v>-13715.44</v>
      </c>
      <c r="P36" s="37">
        <f>'[1]01'!P36+'[1]02'!P36+'[1]03'!P36+'[1]04'!P36+'[1]05'!P36+'[1]06'!P36+'[1]07'!P36+'[1]08'!P36</f>
        <v>-8783.2</v>
      </c>
      <c r="Q36" s="37">
        <f t="shared" si="11"/>
        <v>-580611.3399999999</v>
      </c>
      <c r="R36"/>
      <c r="S36"/>
      <c r="T36"/>
      <c r="U36"/>
      <c r="V36"/>
      <c r="W36"/>
      <c r="X36"/>
      <c r="Y36"/>
      <c r="Z36"/>
      <c r="AA36"/>
      <c r="AB36"/>
    </row>
    <row r="37" spans="1:28" ht="18.75" customHeight="1">
      <c r="A37" s="13" t="s">
        <v>57</v>
      </c>
      <c r="B37" s="37">
        <v>0</v>
      </c>
      <c r="C37" s="37">
        <v>0</v>
      </c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37">
        <f t="shared" si="11"/>
        <v>0</v>
      </c>
      <c r="R37"/>
      <c r="S37"/>
      <c r="T37"/>
      <c r="U37"/>
      <c r="V37"/>
      <c r="W37"/>
      <c r="X37"/>
      <c r="Y37"/>
      <c r="Z37"/>
      <c r="AA37"/>
      <c r="AB37"/>
    </row>
    <row r="38" spans="1:28" ht="18.75" customHeight="1">
      <c r="A38" s="13" t="s">
        <v>58</v>
      </c>
      <c r="B38" s="37">
        <v>0</v>
      </c>
      <c r="C38" s="37">
        <v>0</v>
      </c>
      <c r="D38" s="37">
        <v>0</v>
      </c>
      <c r="E38" s="37">
        <v>0</v>
      </c>
      <c r="F38" s="37">
        <v>-4300</v>
      </c>
      <c r="G38" s="37">
        <v>0</v>
      </c>
      <c r="H38" s="37">
        <v>-4300</v>
      </c>
      <c r="I38" s="37">
        <v>0</v>
      </c>
      <c r="J38" s="37">
        <v>-4300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7">
        <v>0</v>
      </c>
      <c r="Q38" s="37">
        <f t="shared" si="11"/>
        <v>-12900</v>
      </c>
      <c r="R38"/>
      <c r="S38"/>
      <c r="T38"/>
      <c r="U38"/>
      <c r="V38"/>
      <c r="W38"/>
      <c r="X38"/>
      <c r="Y38"/>
      <c r="Z38"/>
      <c r="AA38"/>
      <c r="AB38"/>
    </row>
    <row r="39" spans="1:28" ht="18.75" customHeight="1">
      <c r="A39" s="13" t="s">
        <v>59</v>
      </c>
      <c r="B39" s="37">
        <v>0</v>
      </c>
      <c r="C39" s="37">
        <v>0</v>
      </c>
      <c r="D39" s="37">
        <v>0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8">
        <f t="shared" si="11"/>
        <v>0</v>
      </c>
      <c r="R39"/>
      <c r="S39"/>
      <c r="T39"/>
      <c r="U39"/>
      <c r="V39"/>
      <c r="W39"/>
      <c r="X39"/>
      <c r="Y39"/>
      <c r="Z39"/>
      <c r="AA39"/>
      <c r="AB39"/>
    </row>
    <row r="40" spans="1:28" ht="18.75" customHeight="1">
      <c r="A40" s="13" t="s">
        <v>60</v>
      </c>
      <c r="B40" s="37">
        <v>-1348</v>
      </c>
      <c r="C40" s="37">
        <v>0</v>
      </c>
      <c r="D40" s="37">
        <v>-674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v>-1145.8</v>
      </c>
      <c r="P40" s="37">
        <v>-404.4</v>
      </c>
      <c r="Q40" s="37">
        <f t="shared" si="11"/>
        <v>-3572.2000000000003</v>
      </c>
      <c r="R40"/>
      <c r="S40"/>
      <c r="T40"/>
      <c r="U40"/>
      <c r="V40"/>
      <c r="W40"/>
      <c r="X40"/>
      <c r="Y40"/>
      <c r="Z40"/>
      <c r="AA40"/>
      <c r="AB40"/>
    </row>
    <row r="41" spans="1:28" ht="18.75" customHeight="1">
      <c r="A41" s="16" t="s">
        <v>61</v>
      </c>
      <c r="B41" s="37">
        <v>0</v>
      </c>
      <c r="C41" s="37">
        <v>0</v>
      </c>
      <c r="D41" s="37">
        <v>0</v>
      </c>
      <c r="E41" s="37">
        <v>0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37">
        <f t="shared" si="11"/>
        <v>0</v>
      </c>
      <c r="R41"/>
      <c r="S41"/>
      <c r="T41"/>
      <c r="U41"/>
      <c r="V41"/>
      <c r="W41"/>
      <c r="X41"/>
      <c r="Y41"/>
      <c r="Z41"/>
      <c r="AA41"/>
      <c r="AB41"/>
    </row>
    <row r="42" spans="1:28" ht="18.75" customHeight="1">
      <c r="A42" s="16" t="s">
        <v>62</v>
      </c>
      <c r="B42" s="37">
        <v>0</v>
      </c>
      <c r="C42" s="37">
        <v>0</v>
      </c>
      <c r="D42" s="37">
        <v>0</v>
      </c>
      <c r="E42" s="37">
        <v>0</v>
      </c>
      <c r="F42" s="37">
        <v>0</v>
      </c>
      <c r="G42" s="37">
        <v>0</v>
      </c>
      <c r="H42" s="37">
        <v>-209615.34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37">
        <f t="shared" si="11"/>
        <v>-209615.34</v>
      </c>
      <c r="R42"/>
      <c r="S42"/>
      <c r="T42"/>
      <c r="U42"/>
      <c r="V42"/>
      <c r="W42"/>
      <c r="X42"/>
      <c r="Y42"/>
      <c r="Z42"/>
      <c r="AA42"/>
      <c r="AB42"/>
    </row>
    <row r="43" spans="1:28" ht="18.75" customHeight="1">
      <c r="A43" s="18" t="s">
        <v>63</v>
      </c>
      <c r="B43" s="39">
        <v>0</v>
      </c>
      <c r="C43" s="39">
        <v>0</v>
      </c>
      <c r="D43" s="39">
        <v>0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  <c r="N43" s="39">
        <v>0</v>
      </c>
      <c r="O43" s="39">
        <v>0</v>
      </c>
      <c r="P43" s="39">
        <v>0</v>
      </c>
      <c r="Q43" s="37">
        <f t="shared" si="11"/>
        <v>0</v>
      </c>
      <c r="R43"/>
      <c r="S43"/>
      <c r="T43"/>
      <c r="U43"/>
      <c r="V43"/>
      <c r="W43"/>
      <c r="X43"/>
      <c r="Y43"/>
      <c r="Z43"/>
      <c r="AA43"/>
      <c r="AB43"/>
    </row>
    <row r="44" spans="1:28" ht="18.75" customHeight="1">
      <c r="A44" s="18" t="s">
        <v>64</v>
      </c>
      <c r="B44" s="39">
        <v>0</v>
      </c>
      <c r="C44" s="39">
        <v>0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7">
        <f t="shared" si="11"/>
        <v>0</v>
      </c>
      <c r="R44"/>
      <c r="S44"/>
      <c r="T44"/>
      <c r="U44"/>
      <c r="V44"/>
      <c r="W44"/>
      <c r="X44"/>
      <c r="Y44"/>
      <c r="Z44"/>
      <c r="AA44"/>
      <c r="AB44"/>
    </row>
    <row r="45" spans="1:21" ht="18.75" customHeight="1">
      <c r="A45" s="40" t="s">
        <v>65</v>
      </c>
      <c r="B45" s="37">
        <v>0</v>
      </c>
      <c r="C45" s="37">
        <v>0</v>
      </c>
      <c r="D45" s="37">
        <v>0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21">
        <f t="shared" si="11"/>
        <v>0</v>
      </c>
      <c r="R45"/>
      <c r="S45"/>
      <c r="T45"/>
      <c r="U45"/>
    </row>
    <row r="46" spans="1:21" ht="18.75" customHeight="1">
      <c r="A46" s="40" t="s">
        <v>66</v>
      </c>
      <c r="B46" s="37">
        <v>0</v>
      </c>
      <c r="C46" s="37">
        <v>0</v>
      </c>
      <c r="D46" s="37">
        <v>0</v>
      </c>
      <c r="E46" s="37">
        <v>0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21">
        <f t="shared" si="11"/>
        <v>0</v>
      </c>
      <c r="R46"/>
      <c r="S46"/>
      <c r="T46"/>
      <c r="U46"/>
    </row>
    <row r="47" spans="1:28" ht="15.75">
      <c r="A47" s="20" t="s">
        <v>67</v>
      </c>
      <c r="B47" s="41">
        <f aca="true" t="shared" si="13" ref="B47:P47">+B28+B32</f>
        <v>5213944.376800001</v>
      </c>
      <c r="C47" s="41">
        <f t="shared" si="13"/>
        <v>1245401.5032000002</v>
      </c>
      <c r="D47" s="41">
        <f t="shared" si="13"/>
        <v>3535714.2345000003</v>
      </c>
      <c r="E47" s="41">
        <f t="shared" si="13"/>
        <v>1345776.9914</v>
      </c>
      <c r="F47" s="41">
        <f t="shared" si="13"/>
        <v>3840148.812</v>
      </c>
      <c r="G47" s="41">
        <f t="shared" si="13"/>
        <v>1248128.0176</v>
      </c>
      <c r="H47" s="41">
        <f t="shared" si="13"/>
        <v>4413842.868499999</v>
      </c>
      <c r="I47" s="41">
        <f t="shared" si="13"/>
        <v>5519806.8904</v>
      </c>
      <c r="J47" s="41">
        <f t="shared" si="13"/>
        <v>632265.56</v>
      </c>
      <c r="K47" s="41">
        <f t="shared" si="13"/>
        <v>4396867.9732</v>
      </c>
      <c r="L47" s="41">
        <f t="shared" si="13"/>
        <v>4434058.4465</v>
      </c>
      <c r="M47" s="41">
        <f t="shared" si="13"/>
        <v>5774059.317000002</v>
      </c>
      <c r="N47" s="41">
        <f t="shared" si="13"/>
        <v>5347755.136399999</v>
      </c>
      <c r="O47" s="41">
        <f t="shared" si="13"/>
        <v>2747496.5992</v>
      </c>
      <c r="P47" s="41">
        <f t="shared" si="13"/>
        <v>1502351.822</v>
      </c>
      <c r="Q47" s="41">
        <f>SUM(B47:P47)</f>
        <v>51197618.5487</v>
      </c>
      <c r="R47" s="42"/>
      <c r="S47" s="43"/>
      <c r="T47"/>
      <c r="U47"/>
      <c r="V47"/>
      <c r="W47"/>
      <c r="X47"/>
      <c r="Y47"/>
      <c r="Z47"/>
      <c r="AA47"/>
      <c r="AB47"/>
    </row>
    <row r="48" spans="1:21" ht="15" customHeight="1">
      <c r="A48" s="44"/>
      <c r="B48" s="45"/>
      <c r="C48" s="45"/>
      <c r="D48" s="45"/>
      <c r="E48" s="46"/>
      <c r="F48" s="46"/>
      <c r="G48" s="46"/>
      <c r="H48" s="46"/>
      <c r="I48" s="46"/>
      <c r="J48" s="46"/>
      <c r="K48" s="45"/>
      <c r="L48" s="46"/>
      <c r="M48" s="46"/>
      <c r="N48" s="46"/>
      <c r="O48" s="46"/>
      <c r="P48" s="46"/>
      <c r="Q48" s="47"/>
      <c r="R48" s="43"/>
      <c r="S48" s="48"/>
      <c r="T48" s="42"/>
      <c r="U48"/>
    </row>
    <row r="49" spans="1:19" ht="15" customHeight="1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1"/>
      <c r="S49" s="29"/>
    </row>
    <row r="50" spans="1:19" ht="18.75" customHeight="1">
      <c r="A50" s="20" t="s">
        <v>68</v>
      </c>
      <c r="B50" s="52">
        <f>SUM(B51:B65)</f>
        <v>5213944.37</v>
      </c>
      <c r="C50" s="52">
        <f aca="true" t="shared" si="14" ref="C50:P50">SUM(C51:C65)</f>
        <v>1245401.51</v>
      </c>
      <c r="D50" s="52">
        <f t="shared" si="14"/>
        <v>3535714.2500000005</v>
      </c>
      <c r="E50" s="52">
        <f t="shared" si="14"/>
        <v>1345776.99</v>
      </c>
      <c r="F50" s="52">
        <f t="shared" si="14"/>
        <v>3840148.7999999993</v>
      </c>
      <c r="G50" s="52">
        <f t="shared" si="14"/>
        <v>1248128.01</v>
      </c>
      <c r="H50" s="52">
        <f t="shared" si="14"/>
        <v>4413842.859999999</v>
      </c>
      <c r="I50" s="52">
        <f t="shared" si="14"/>
        <v>5519806.88</v>
      </c>
      <c r="J50" s="52">
        <f t="shared" si="14"/>
        <v>632265.58</v>
      </c>
      <c r="K50" s="52">
        <f t="shared" si="14"/>
        <v>4396867.98</v>
      </c>
      <c r="L50" s="52">
        <f t="shared" si="14"/>
        <v>4434058.44</v>
      </c>
      <c r="M50" s="52">
        <f t="shared" si="14"/>
        <v>5774059.33</v>
      </c>
      <c r="N50" s="52">
        <f t="shared" si="14"/>
        <v>5347755.13</v>
      </c>
      <c r="O50" s="52">
        <f t="shared" si="14"/>
        <v>2747496.5999999996</v>
      </c>
      <c r="P50" s="52">
        <f t="shared" si="14"/>
        <v>1502351.83</v>
      </c>
      <c r="Q50" s="41">
        <f>SUM(Q51:Q65)</f>
        <v>51197618.559999995</v>
      </c>
      <c r="S50" s="29"/>
    </row>
    <row r="51" spans="1:20" ht="18.75" customHeight="1">
      <c r="A51" s="18" t="s">
        <v>69</v>
      </c>
      <c r="B51" s="52">
        <v>5213944.37</v>
      </c>
      <c r="C51" s="53">
        <v>0</v>
      </c>
      <c r="D51" s="52">
        <v>3535714.2500000005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41">
        <f>SUM(B51:P51)</f>
        <v>8749658.620000001</v>
      </c>
      <c r="R51"/>
      <c r="S51" s="29"/>
      <c r="T51" s="42"/>
    </row>
    <row r="52" spans="1:18" ht="18.75" customHeight="1">
      <c r="A52" s="18" t="s">
        <v>70</v>
      </c>
      <c r="B52" s="53">
        <v>0</v>
      </c>
      <c r="C52" s="52">
        <v>1245401.51</v>
      </c>
      <c r="D52" s="53">
        <v>0</v>
      </c>
      <c r="E52" s="52">
        <v>1345776.99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53">
        <v>0</v>
      </c>
      <c r="P52" s="53">
        <v>0</v>
      </c>
      <c r="Q52" s="41">
        <f aca="true" t="shared" si="15" ref="Q52:Q64">SUM(B52:P52)</f>
        <v>2591178.5</v>
      </c>
      <c r="R52"/>
    </row>
    <row r="53" spans="1:19" ht="18.75" customHeight="1">
      <c r="A53" s="18" t="s">
        <v>71</v>
      </c>
      <c r="B53" s="53">
        <v>0</v>
      </c>
      <c r="C53" s="53">
        <v>0</v>
      </c>
      <c r="D53" s="53">
        <v>0</v>
      </c>
      <c r="E53" s="53">
        <v>0</v>
      </c>
      <c r="F53" s="35">
        <v>3840148.7999999993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53">
        <v>0</v>
      </c>
      <c r="P53" s="53">
        <v>0</v>
      </c>
      <c r="Q53" s="35">
        <f t="shared" si="15"/>
        <v>3840148.7999999993</v>
      </c>
      <c r="S53"/>
    </row>
    <row r="54" spans="1:20" ht="18.75" customHeight="1">
      <c r="A54" s="18" t="s">
        <v>72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35">
        <v>1248128.01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53">
        <v>0</v>
      </c>
      <c r="P54" s="53">
        <v>0</v>
      </c>
      <c r="Q54" s="41">
        <f t="shared" si="15"/>
        <v>1248128.01</v>
      </c>
      <c r="T54"/>
    </row>
    <row r="55" spans="1:21" ht="18.75" customHeight="1">
      <c r="A55" s="18" t="s">
        <v>73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35">
        <v>4413842.859999999</v>
      </c>
      <c r="I55" s="53">
        <v>0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53">
        <v>0</v>
      </c>
      <c r="P55" s="53">
        <v>0</v>
      </c>
      <c r="Q55" s="35">
        <f t="shared" si="15"/>
        <v>4413842.859999999</v>
      </c>
      <c r="U55"/>
    </row>
    <row r="56" spans="1:22" ht="18.75" customHeight="1">
      <c r="A56" s="18" t="s">
        <v>74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2">
        <v>5519806.88</v>
      </c>
      <c r="J56" s="53">
        <v>0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  <c r="P56" s="53">
        <v>0</v>
      </c>
      <c r="Q56" s="41">
        <f t="shared" si="15"/>
        <v>5519806.88</v>
      </c>
      <c r="V56"/>
    </row>
    <row r="57" spans="1:22" ht="18.75" customHeight="1">
      <c r="A57" s="18" t="s">
        <v>75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2">
        <v>632265.58</v>
      </c>
      <c r="K57" s="53">
        <v>0</v>
      </c>
      <c r="L57" s="53">
        <v>0</v>
      </c>
      <c r="M57" s="53">
        <v>0</v>
      </c>
      <c r="N57" s="53">
        <v>0</v>
      </c>
      <c r="O57" s="53">
        <v>0</v>
      </c>
      <c r="P57" s="53">
        <v>0</v>
      </c>
      <c r="Q57" s="41">
        <f t="shared" si="15"/>
        <v>632265.58</v>
      </c>
      <c r="V57"/>
    </row>
    <row r="58" spans="1:23" ht="18.75" customHeight="1">
      <c r="A58" s="18" t="s">
        <v>76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2">
        <v>4396867.98</v>
      </c>
      <c r="L58" s="53">
        <v>0</v>
      </c>
      <c r="M58" s="53">
        <v>0</v>
      </c>
      <c r="N58" s="53">
        <v>0</v>
      </c>
      <c r="O58" s="53">
        <v>0</v>
      </c>
      <c r="P58" s="53">
        <v>0</v>
      </c>
      <c r="Q58" s="41">
        <f t="shared" si="15"/>
        <v>4396867.98</v>
      </c>
      <c r="W58"/>
    </row>
    <row r="59" spans="1:24" ht="18.75" customHeight="1">
      <c r="A59" s="18" t="s">
        <v>77</v>
      </c>
      <c r="B59" s="53">
        <v>0</v>
      </c>
      <c r="C59" s="53">
        <v>0</v>
      </c>
      <c r="D59" s="53">
        <v>0</v>
      </c>
      <c r="E59" s="53">
        <v>0</v>
      </c>
      <c r="F59" s="53">
        <v>0</v>
      </c>
      <c r="G59" s="53">
        <v>0</v>
      </c>
      <c r="H59" s="53">
        <v>0</v>
      </c>
      <c r="I59" s="53">
        <v>0</v>
      </c>
      <c r="J59" s="53">
        <v>0</v>
      </c>
      <c r="K59" s="53">
        <v>0</v>
      </c>
      <c r="L59" s="35">
        <v>4434058.44</v>
      </c>
      <c r="M59" s="53">
        <v>0</v>
      </c>
      <c r="N59" s="53">
        <v>0</v>
      </c>
      <c r="O59" s="53">
        <v>0</v>
      </c>
      <c r="P59" s="53">
        <v>0</v>
      </c>
      <c r="Q59" s="41">
        <f t="shared" si="15"/>
        <v>4434058.44</v>
      </c>
      <c r="X59"/>
    </row>
    <row r="60" spans="1:25" ht="18.75" customHeight="1">
      <c r="A60" s="18" t="s">
        <v>78</v>
      </c>
      <c r="B60" s="53">
        <v>0</v>
      </c>
      <c r="C60" s="53">
        <v>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35">
        <v>5774059.33</v>
      </c>
      <c r="N60" s="53">
        <v>0</v>
      </c>
      <c r="O60" s="53">
        <v>0</v>
      </c>
      <c r="P60" s="53">
        <v>0</v>
      </c>
      <c r="Q60" s="41">
        <f t="shared" si="15"/>
        <v>5774059.33</v>
      </c>
      <c r="R60"/>
      <c r="Y60"/>
    </row>
    <row r="61" spans="1:26" ht="18.75" customHeight="1">
      <c r="A61" s="18" t="s">
        <v>79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35">
        <v>5347755.13</v>
      </c>
      <c r="O61" s="53">
        <v>0</v>
      </c>
      <c r="P61" s="53">
        <v>0</v>
      </c>
      <c r="Q61" s="41">
        <f t="shared" si="15"/>
        <v>5347755.13</v>
      </c>
      <c r="S61"/>
      <c r="Z61"/>
    </row>
    <row r="62" spans="1:27" ht="18.75" customHeight="1">
      <c r="A62" s="18" t="s">
        <v>80</v>
      </c>
      <c r="B62" s="53">
        <v>0</v>
      </c>
      <c r="C62" s="53">
        <v>0</v>
      </c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53">
        <v>0</v>
      </c>
      <c r="O62" s="35">
        <v>2747496.5999999996</v>
      </c>
      <c r="P62" s="53">
        <v>0</v>
      </c>
      <c r="Q62" s="41">
        <f t="shared" si="15"/>
        <v>2747496.5999999996</v>
      </c>
      <c r="T62"/>
      <c r="AA62"/>
    </row>
    <row r="63" spans="1:28" ht="18.75" customHeight="1">
      <c r="A63" s="18" t="s">
        <v>81</v>
      </c>
      <c r="B63" s="53">
        <v>0</v>
      </c>
      <c r="C63" s="53">
        <v>0</v>
      </c>
      <c r="D63" s="53">
        <v>0</v>
      </c>
      <c r="E63" s="53">
        <v>0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53">
        <v>0</v>
      </c>
      <c r="O63" s="53">
        <v>0</v>
      </c>
      <c r="P63" s="35">
        <v>1502351.83</v>
      </c>
      <c r="Q63" s="41">
        <f t="shared" si="15"/>
        <v>1502351.83</v>
      </c>
      <c r="R63"/>
      <c r="U63"/>
      <c r="AB63"/>
    </row>
    <row r="64" spans="1:28" ht="18.75" customHeight="1">
      <c r="A64" s="18" t="s">
        <v>82</v>
      </c>
      <c r="B64" s="53">
        <v>0</v>
      </c>
      <c r="C64" s="53">
        <v>0</v>
      </c>
      <c r="D64" s="53">
        <v>0</v>
      </c>
      <c r="E64" s="53">
        <v>0</v>
      </c>
      <c r="F64" s="53">
        <v>0</v>
      </c>
      <c r="G64" s="53">
        <v>0</v>
      </c>
      <c r="H64" s="53">
        <v>0</v>
      </c>
      <c r="I64" s="53">
        <v>0</v>
      </c>
      <c r="J64" s="53">
        <v>0</v>
      </c>
      <c r="K64" s="53">
        <v>0</v>
      </c>
      <c r="L64" s="53">
        <v>0</v>
      </c>
      <c r="M64" s="53">
        <v>0</v>
      </c>
      <c r="N64" s="53">
        <v>0</v>
      </c>
      <c r="O64" s="53">
        <v>0</v>
      </c>
      <c r="P64" s="53">
        <v>0</v>
      </c>
      <c r="Q64" s="41">
        <f t="shared" si="15"/>
        <v>0</v>
      </c>
      <c r="R64"/>
      <c r="U64"/>
      <c r="AB64"/>
    </row>
    <row r="65" spans="1:28" ht="18.75" customHeight="1">
      <c r="A65" s="18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/>
      <c r="S65"/>
      <c r="T65"/>
      <c r="U65"/>
      <c r="V65"/>
      <c r="W65"/>
      <c r="X65"/>
      <c r="Y65"/>
      <c r="Z65"/>
      <c r="AA65"/>
      <c r="AB65"/>
    </row>
    <row r="66" spans="1:17" ht="17.25" customHeight="1">
      <c r="A66" s="75"/>
      <c r="B66" s="76">
        <v>0</v>
      </c>
      <c r="C66" s="76">
        <v>0</v>
      </c>
      <c r="D66" s="76">
        <v>0</v>
      </c>
      <c r="E66" s="76">
        <v>0</v>
      </c>
      <c r="F66" s="76">
        <v>0</v>
      </c>
      <c r="G66" s="76">
        <v>0</v>
      </c>
      <c r="H66" s="76">
        <v>0</v>
      </c>
      <c r="I66" s="76">
        <v>0</v>
      </c>
      <c r="J66" s="76">
        <v>0</v>
      </c>
      <c r="K66" s="76">
        <v>0</v>
      </c>
      <c r="L66" s="76">
        <v>0</v>
      </c>
      <c r="M66" s="76">
        <v>0</v>
      </c>
      <c r="N66" s="76">
        <v>0</v>
      </c>
      <c r="O66" s="76"/>
      <c r="P66" s="76"/>
      <c r="Q66" s="76"/>
    </row>
    <row r="67" spans="1:17" ht="15" customHeight="1">
      <c r="A67" s="55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7"/>
    </row>
    <row r="68" spans="1:17" ht="18.75" customHeight="1">
      <c r="A68" s="20" t="s">
        <v>83</v>
      </c>
      <c r="B68" s="53">
        <v>0</v>
      </c>
      <c r="C68" s="53">
        <v>0</v>
      </c>
      <c r="D68" s="53">
        <v>0</v>
      </c>
      <c r="E68" s="53">
        <v>0</v>
      </c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53">
        <v>0</v>
      </c>
      <c r="L68" s="53">
        <v>0</v>
      </c>
      <c r="M68" s="53">
        <v>0</v>
      </c>
      <c r="N68" s="53">
        <v>0</v>
      </c>
      <c r="O68" s="53">
        <v>0</v>
      </c>
      <c r="P68" s="53">
        <v>0</v>
      </c>
      <c r="Q68" s="41"/>
    </row>
    <row r="69" spans="1:18" ht="18.75" customHeight="1">
      <c r="A69" s="18" t="s">
        <v>84</v>
      </c>
      <c r="B69" s="58">
        <f>B29/B7</f>
        <v>2.2477</v>
      </c>
      <c r="C69" s="58">
        <v>0</v>
      </c>
      <c r="D69" s="58">
        <f>D29/D7</f>
        <v>2.3155</v>
      </c>
      <c r="E69" s="58">
        <v>0</v>
      </c>
      <c r="F69" s="58">
        <v>0</v>
      </c>
      <c r="G69" s="58">
        <v>0</v>
      </c>
      <c r="H69" s="53">
        <v>0</v>
      </c>
      <c r="I69" s="53">
        <v>0</v>
      </c>
      <c r="J69" s="58">
        <v>0</v>
      </c>
      <c r="K69" s="58">
        <v>0</v>
      </c>
      <c r="L69" s="58">
        <v>0</v>
      </c>
      <c r="M69" s="58">
        <v>0</v>
      </c>
      <c r="N69" s="53">
        <v>0</v>
      </c>
      <c r="O69" s="58">
        <v>0</v>
      </c>
      <c r="P69" s="58">
        <v>0</v>
      </c>
      <c r="Q69" s="41"/>
      <c r="R69"/>
    </row>
    <row r="70" spans="1:18" ht="18.75" customHeight="1">
      <c r="A70" s="18" t="s">
        <v>85</v>
      </c>
      <c r="B70" s="58">
        <v>0</v>
      </c>
      <c r="C70" s="58">
        <f>C29/C7</f>
        <v>2.5868000000000007</v>
      </c>
      <c r="D70" s="58">
        <v>0</v>
      </c>
      <c r="E70" s="58">
        <f>E29/E7</f>
        <v>2.7578</v>
      </c>
      <c r="F70" s="58">
        <v>0</v>
      </c>
      <c r="G70" s="58">
        <v>0</v>
      </c>
      <c r="H70" s="53">
        <v>0</v>
      </c>
      <c r="I70" s="53">
        <v>0</v>
      </c>
      <c r="J70" s="58">
        <v>0</v>
      </c>
      <c r="K70" s="58">
        <v>0</v>
      </c>
      <c r="L70" s="58">
        <v>0</v>
      </c>
      <c r="M70" s="58">
        <v>0</v>
      </c>
      <c r="N70" s="53">
        <v>0</v>
      </c>
      <c r="O70" s="58">
        <v>0</v>
      </c>
      <c r="P70" s="58">
        <v>0</v>
      </c>
      <c r="Q70" s="41"/>
      <c r="R70"/>
    </row>
    <row r="71" spans="1:19" ht="18.75" customHeight="1">
      <c r="A71" s="18" t="s">
        <v>86</v>
      </c>
      <c r="B71" s="58">
        <v>0</v>
      </c>
      <c r="C71" s="58">
        <v>0</v>
      </c>
      <c r="D71" s="58">
        <v>0</v>
      </c>
      <c r="E71" s="58">
        <v>0</v>
      </c>
      <c r="F71" s="59">
        <f>(F$29/F$7)</f>
        <v>2.068</v>
      </c>
      <c r="G71" s="58">
        <v>0</v>
      </c>
      <c r="H71" s="53">
        <v>0</v>
      </c>
      <c r="I71" s="53">
        <v>0</v>
      </c>
      <c r="J71" s="58">
        <v>0</v>
      </c>
      <c r="K71" s="58">
        <v>0</v>
      </c>
      <c r="L71" s="58">
        <v>0</v>
      </c>
      <c r="M71" s="58">
        <v>0</v>
      </c>
      <c r="N71" s="53">
        <v>0</v>
      </c>
      <c r="O71" s="58">
        <v>0</v>
      </c>
      <c r="P71" s="58">
        <v>0</v>
      </c>
      <c r="Q71" s="35"/>
      <c r="S71"/>
    </row>
    <row r="72" spans="1:20" ht="18.75" customHeight="1">
      <c r="A72" s="18" t="s">
        <v>87</v>
      </c>
      <c r="B72" s="58">
        <v>0</v>
      </c>
      <c r="C72" s="58">
        <v>0</v>
      </c>
      <c r="D72" s="58">
        <v>0</v>
      </c>
      <c r="E72" s="58">
        <v>0</v>
      </c>
      <c r="F72" s="58">
        <v>0</v>
      </c>
      <c r="G72" s="59">
        <f>(G$29/G$7)</f>
        <v>3.1212</v>
      </c>
      <c r="H72" s="53">
        <v>0</v>
      </c>
      <c r="I72" s="53">
        <v>0</v>
      </c>
      <c r="J72" s="58">
        <v>0</v>
      </c>
      <c r="K72" s="58">
        <v>0</v>
      </c>
      <c r="L72" s="58">
        <v>0</v>
      </c>
      <c r="M72" s="58">
        <v>0</v>
      </c>
      <c r="N72" s="53">
        <v>0</v>
      </c>
      <c r="O72" s="58">
        <v>0</v>
      </c>
      <c r="P72" s="58">
        <v>0</v>
      </c>
      <c r="Q72" s="41"/>
      <c r="T72"/>
    </row>
    <row r="73" spans="1:21" ht="18.75" customHeight="1">
      <c r="A73" s="18" t="s">
        <v>88</v>
      </c>
      <c r="B73" s="58">
        <v>0</v>
      </c>
      <c r="C73" s="58">
        <v>0</v>
      </c>
      <c r="D73" s="58">
        <v>0</v>
      </c>
      <c r="E73" s="58">
        <v>0</v>
      </c>
      <c r="F73" s="58">
        <v>0</v>
      </c>
      <c r="G73" s="58">
        <v>0</v>
      </c>
      <c r="H73" s="58">
        <f>(H$29/H$7)</f>
        <v>2.3746999999999994</v>
      </c>
      <c r="I73" s="53">
        <v>0</v>
      </c>
      <c r="J73" s="58">
        <v>0</v>
      </c>
      <c r="K73" s="58">
        <v>0</v>
      </c>
      <c r="L73" s="58">
        <v>0</v>
      </c>
      <c r="M73" s="58">
        <v>0</v>
      </c>
      <c r="N73" s="53">
        <v>0</v>
      </c>
      <c r="O73" s="58">
        <v>0</v>
      </c>
      <c r="P73" s="58">
        <v>0</v>
      </c>
      <c r="Q73" s="35"/>
      <c r="U73"/>
    </row>
    <row r="74" spans="1:22" ht="18.75" customHeight="1">
      <c r="A74" s="18" t="s">
        <v>89</v>
      </c>
      <c r="B74" s="58">
        <v>0</v>
      </c>
      <c r="C74" s="58">
        <v>0</v>
      </c>
      <c r="D74" s="58">
        <v>0</v>
      </c>
      <c r="E74" s="58">
        <v>0</v>
      </c>
      <c r="F74" s="58">
        <v>0</v>
      </c>
      <c r="G74" s="58">
        <v>0</v>
      </c>
      <c r="H74" s="53">
        <v>0</v>
      </c>
      <c r="I74" s="58">
        <f>(I$29/I$7)</f>
        <v>1.9578</v>
      </c>
      <c r="J74" s="58">
        <v>0</v>
      </c>
      <c r="K74" s="58">
        <v>0</v>
      </c>
      <c r="L74" s="58">
        <v>0</v>
      </c>
      <c r="M74" s="58">
        <v>0</v>
      </c>
      <c r="N74" s="53">
        <v>0</v>
      </c>
      <c r="O74" s="58">
        <v>0</v>
      </c>
      <c r="P74" s="58">
        <v>0</v>
      </c>
      <c r="Q74" s="41"/>
      <c r="V74"/>
    </row>
    <row r="75" spans="1:23" ht="18.75" customHeight="1">
      <c r="A75" s="18" t="s">
        <v>90</v>
      </c>
      <c r="B75" s="58">
        <v>0</v>
      </c>
      <c r="C75" s="58">
        <v>0</v>
      </c>
      <c r="D75" s="58">
        <v>0</v>
      </c>
      <c r="E75" s="58">
        <v>0</v>
      </c>
      <c r="F75" s="58">
        <v>0</v>
      </c>
      <c r="G75" s="58">
        <v>0</v>
      </c>
      <c r="H75" s="53">
        <v>0</v>
      </c>
      <c r="I75" s="53">
        <v>0</v>
      </c>
      <c r="J75" s="58">
        <f>J29/J7</f>
        <v>2.5050000000000003</v>
      </c>
      <c r="K75" s="58">
        <v>0</v>
      </c>
      <c r="L75" s="58">
        <v>0</v>
      </c>
      <c r="M75" s="58">
        <v>0</v>
      </c>
      <c r="N75" s="53">
        <v>0</v>
      </c>
      <c r="O75" s="58">
        <v>0</v>
      </c>
      <c r="P75" s="58">
        <v>0</v>
      </c>
      <c r="Q75" s="41"/>
      <c r="W75"/>
    </row>
    <row r="76" spans="1:23" ht="18.75" customHeight="1">
      <c r="A76" s="18" t="s">
        <v>91</v>
      </c>
      <c r="B76" s="58">
        <v>0</v>
      </c>
      <c r="C76" s="58">
        <v>0</v>
      </c>
      <c r="D76" s="58">
        <v>0</v>
      </c>
      <c r="E76" s="58">
        <v>0</v>
      </c>
      <c r="F76" s="58">
        <v>0</v>
      </c>
      <c r="G76" s="58">
        <v>0</v>
      </c>
      <c r="H76" s="53">
        <v>0</v>
      </c>
      <c r="I76" s="53">
        <v>0</v>
      </c>
      <c r="J76" s="58">
        <v>0</v>
      </c>
      <c r="K76" s="58">
        <f>(K$29/K$7)</f>
        <v>2.2862</v>
      </c>
      <c r="L76" s="58">
        <v>0</v>
      </c>
      <c r="M76" s="58">
        <v>0</v>
      </c>
      <c r="N76" s="53">
        <v>0</v>
      </c>
      <c r="O76" s="58">
        <v>0</v>
      </c>
      <c r="P76" s="58">
        <v>0</v>
      </c>
      <c r="Q76" s="41"/>
      <c r="W76"/>
    </row>
    <row r="77" spans="1:24" ht="18.75" customHeight="1">
      <c r="A77" s="18" t="s">
        <v>92</v>
      </c>
      <c r="B77" s="58">
        <v>0</v>
      </c>
      <c r="C77" s="58">
        <v>0</v>
      </c>
      <c r="D77" s="58">
        <v>0</v>
      </c>
      <c r="E77" s="58">
        <v>0</v>
      </c>
      <c r="F77" s="58">
        <v>0</v>
      </c>
      <c r="G77" s="58">
        <v>0</v>
      </c>
      <c r="H77" s="53">
        <v>0</v>
      </c>
      <c r="I77" s="53">
        <v>0</v>
      </c>
      <c r="J77" s="58">
        <v>0</v>
      </c>
      <c r="K77" s="58">
        <v>0</v>
      </c>
      <c r="L77" s="58">
        <f>(L$29/L$7)</f>
        <v>2.6205</v>
      </c>
      <c r="M77" s="58">
        <v>0</v>
      </c>
      <c r="N77" s="53">
        <v>0</v>
      </c>
      <c r="O77" s="58">
        <v>0</v>
      </c>
      <c r="P77" s="58">
        <v>0</v>
      </c>
      <c r="Q77" s="35"/>
      <c r="X77"/>
    </row>
    <row r="78" spans="1:25" ht="18.75" customHeight="1">
      <c r="A78" s="18" t="s">
        <v>93</v>
      </c>
      <c r="B78" s="58">
        <v>0</v>
      </c>
      <c r="C78" s="58">
        <v>0</v>
      </c>
      <c r="D78" s="58">
        <v>0</v>
      </c>
      <c r="E78" s="58">
        <v>0</v>
      </c>
      <c r="F78" s="58">
        <v>0</v>
      </c>
      <c r="G78" s="58">
        <v>0</v>
      </c>
      <c r="H78" s="53">
        <v>0</v>
      </c>
      <c r="I78" s="53">
        <v>0</v>
      </c>
      <c r="J78" s="58">
        <v>0</v>
      </c>
      <c r="K78" s="58">
        <v>0</v>
      </c>
      <c r="L78" s="58">
        <v>0</v>
      </c>
      <c r="M78" s="58">
        <f>(M$29/M$7)</f>
        <v>2.2923000000000004</v>
      </c>
      <c r="N78" s="53">
        <v>0</v>
      </c>
      <c r="O78" s="58">
        <v>0</v>
      </c>
      <c r="P78" s="58">
        <v>0</v>
      </c>
      <c r="Q78" s="41"/>
      <c r="R78"/>
      <c r="Y78"/>
    </row>
    <row r="79" spans="1:26" ht="18.75" customHeight="1">
      <c r="A79" s="18" t="s">
        <v>94</v>
      </c>
      <c r="B79" s="58">
        <v>0</v>
      </c>
      <c r="C79" s="58">
        <v>0</v>
      </c>
      <c r="D79" s="58">
        <v>0</v>
      </c>
      <c r="E79" s="58">
        <v>0</v>
      </c>
      <c r="F79" s="58">
        <v>0</v>
      </c>
      <c r="G79" s="58">
        <v>0</v>
      </c>
      <c r="H79" s="53">
        <v>0</v>
      </c>
      <c r="I79" s="53">
        <v>0</v>
      </c>
      <c r="J79" s="58">
        <v>0</v>
      </c>
      <c r="K79" s="58">
        <v>0</v>
      </c>
      <c r="L79" s="58">
        <v>0</v>
      </c>
      <c r="M79" s="58">
        <v>0</v>
      </c>
      <c r="N79" s="58">
        <f>(N$29/N$7)</f>
        <v>2.5644</v>
      </c>
      <c r="O79" s="58">
        <v>0</v>
      </c>
      <c r="P79" s="58">
        <v>0</v>
      </c>
      <c r="Q79" s="35"/>
      <c r="S79"/>
      <c r="Z79"/>
    </row>
    <row r="80" spans="1:27" ht="18.75" customHeight="1">
      <c r="A80" s="18" t="s">
        <v>95</v>
      </c>
      <c r="B80" s="58">
        <v>0</v>
      </c>
      <c r="C80" s="58">
        <v>0</v>
      </c>
      <c r="D80" s="58">
        <v>0</v>
      </c>
      <c r="E80" s="58">
        <v>0</v>
      </c>
      <c r="F80" s="58">
        <v>0</v>
      </c>
      <c r="G80" s="58">
        <v>0</v>
      </c>
      <c r="H80" s="53">
        <v>0</v>
      </c>
      <c r="I80" s="53">
        <v>0</v>
      </c>
      <c r="J80" s="58">
        <v>0</v>
      </c>
      <c r="K80" s="58">
        <v>0</v>
      </c>
      <c r="L80" s="58">
        <v>0</v>
      </c>
      <c r="M80" s="58">
        <v>0</v>
      </c>
      <c r="N80" s="58">
        <v>0</v>
      </c>
      <c r="O80" s="58">
        <f>(O$29/O$7)</f>
        <v>3.2342</v>
      </c>
      <c r="P80" s="58">
        <v>0</v>
      </c>
      <c r="Q80" s="60"/>
      <c r="T80"/>
      <c r="AA80"/>
    </row>
    <row r="81" spans="1:27" ht="18.75" customHeight="1">
      <c r="A81" s="18" t="s">
        <v>96</v>
      </c>
      <c r="B81" s="58">
        <v>0</v>
      </c>
      <c r="C81" s="58">
        <v>0</v>
      </c>
      <c r="D81" s="58">
        <v>0</v>
      </c>
      <c r="E81" s="58">
        <v>0</v>
      </c>
      <c r="F81" s="58">
        <v>0</v>
      </c>
      <c r="G81" s="58">
        <v>0</v>
      </c>
      <c r="H81" s="53">
        <v>0</v>
      </c>
      <c r="I81" s="53">
        <v>0</v>
      </c>
      <c r="J81" s="58">
        <v>0</v>
      </c>
      <c r="K81" s="58">
        <v>0</v>
      </c>
      <c r="L81" s="58">
        <v>0</v>
      </c>
      <c r="M81" s="58">
        <v>0</v>
      </c>
      <c r="N81" s="58">
        <v>0</v>
      </c>
      <c r="O81" s="58">
        <v>0</v>
      </c>
      <c r="P81" s="58">
        <f>P29/P7</f>
        <v>2.7666</v>
      </c>
      <c r="Q81" s="60"/>
      <c r="T81"/>
      <c r="AA81"/>
    </row>
    <row r="82" spans="1:27" ht="18.75" customHeight="1">
      <c r="A82" s="18" t="s">
        <v>97</v>
      </c>
      <c r="B82" s="58">
        <v>0</v>
      </c>
      <c r="C82" s="58">
        <v>0</v>
      </c>
      <c r="D82" s="58">
        <v>0</v>
      </c>
      <c r="E82" s="58">
        <v>0</v>
      </c>
      <c r="F82" s="58">
        <v>0</v>
      </c>
      <c r="G82" s="58">
        <v>0</v>
      </c>
      <c r="H82" s="53">
        <v>0</v>
      </c>
      <c r="I82" s="53">
        <v>0</v>
      </c>
      <c r="J82" s="58">
        <v>0</v>
      </c>
      <c r="K82" s="58">
        <v>0</v>
      </c>
      <c r="L82" s="58">
        <v>0</v>
      </c>
      <c r="M82" s="58">
        <v>0</v>
      </c>
      <c r="N82" s="58">
        <v>0</v>
      </c>
      <c r="O82" s="58">
        <v>0</v>
      </c>
      <c r="P82" s="58">
        <v>0</v>
      </c>
      <c r="Q82" s="60"/>
      <c r="T82"/>
      <c r="AA82"/>
    </row>
    <row r="83" spans="1:28" ht="18.75" customHeight="1">
      <c r="A83" s="44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2"/>
      <c r="Q83" s="63"/>
      <c r="R83"/>
      <c r="U83"/>
      <c r="AB83"/>
    </row>
    <row r="84" spans="1:14" ht="21" customHeight="1">
      <c r="A84" s="64" t="s">
        <v>98</v>
      </c>
      <c r="B84" s="65"/>
      <c r="C84" s="65"/>
      <c r="D84" s="65"/>
      <c r="E84"/>
      <c r="F84"/>
      <c r="G84"/>
      <c r="H84"/>
      <c r="I84"/>
      <c r="J84" s="66"/>
      <c r="K84" s="66"/>
      <c r="L84"/>
      <c r="M84"/>
      <c r="N84"/>
    </row>
    <row r="85" spans="1:16" ht="15.75">
      <c r="A85" s="70"/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</row>
    <row r="86" spans="2:14" ht="14.25">
      <c r="B86" s="65"/>
      <c r="C86" s="65"/>
      <c r="D86" s="65"/>
      <c r="E86"/>
      <c r="F86"/>
      <c r="G86"/>
      <c r="H86"/>
      <c r="I86"/>
      <c r="J86" s="66"/>
      <c r="K86" s="66"/>
      <c r="L86"/>
      <c r="M86"/>
      <c r="N86"/>
    </row>
    <row r="87" spans="2:14" ht="14.25">
      <c r="B87" s="65"/>
      <c r="C87" s="65"/>
      <c r="D87" s="65"/>
      <c r="E87"/>
      <c r="F87"/>
      <c r="G87"/>
      <c r="H87"/>
      <c r="I87"/>
      <c r="J87"/>
      <c r="K87"/>
      <c r="L87"/>
      <c r="M87"/>
      <c r="N87"/>
    </row>
    <row r="88" spans="2:14" ht="13.5">
      <c r="B88"/>
      <c r="C88"/>
      <c r="D88"/>
      <c r="E88"/>
      <c r="F88"/>
      <c r="G88"/>
      <c r="H88"/>
      <c r="I88"/>
      <c r="J88" s="67"/>
      <c r="K88" s="67"/>
      <c r="L88" s="68"/>
      <c r="M88" s="68"/>
      <c r="N88" s="68"/>
    </row>
    <row r="89" spans="2:14" ht="13.5"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2:14" ht="13.5"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1:14" ht="13.5">
      <c r="A91" s="69" t="s">
        <v>99</v>
      </c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2:14" ht="13.5"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2:14" ht="13.5">
      <c r="B93"/>
      <c r="C93"/>
      <c r="D93"/>
      <c r="E93"/>
      <c r="F93"/>
      <c r="G93"/>
      <c r="H93"/>
      <c r="I93"/>
      <c r="J93"/>
      <c r="K93"/>
      <c r="L93"/>
      <c r="M93"/>
      <c r="N93"/>
    </row>
    <row r="94" spans="2:14" ht="13.5">
      <c r="B94"/>
      <c r="C94"/>
      <c r="D94"/>
      <c r="E94"/>
      <c r="F94"/>
      <c r="G94"/>
      <c r="H94"/>
      <c r="I94"/>
      <c r="J94"/>
      <c r="K94"/>
      <c r="L94"/>
      <c r="M94"/>
      <c r="N94"/>
    </row>
    <row r="95" ht="13.5">
      <c r="M95"/>
    </row>
    <row r="96" ht="13.5">
      <c r="N96"/>
    </row>
    <row r="97" ht="13.5">
      <c r="O97"/>
    </row>
    <row r="98" ht="13.5">
      <c r="P98"/>
    </row>
  </sheetData>
  <sheetProtection/>
  <mergeCells count="7">
    <mergeCell ref="A85:P85"/>
    <mergeCell ref="A1:Q1"/>
    <mergeCell ref="A2:Q2"/>
    <mergeCell ref="A4:A6"/>
    <mergeCell ref="B4:P4"/>
    <mergeCell ref="Q4:Q6"/>
    <mergeCell ref="A66:Q6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2019-11-26T14:47:14Z</dcterms:created>
  <dcterms:modified xsi:type="dcterms:W3CDTF">2021-05-10T19:04:22Z</dcterms:modified>
  <cp:category/>
  <cp:version/>
  <cp:contentType/>
  <cp:contentStatus/>
</cp:coreProperties>
</file>