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255" windowHeight="7725" activeTab="0"/>
  </bookViews>
  <sheets>
    <sheet name="DETALHAMENTO CONCESSÃO" sheetId="1" r:id="rId1"/>
  </sheets>
  <definedNames>
    <definedName name="_xlnm.Print_Area" localSheetId="0">'DETALHAMENTO CONCESSÃO'!$A$1:$V$134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<sst xmlns="http://schemas.openxmlformats.org/spreadsheetml/2006/main" count="175" uniqueCount="165">
  <si>
    <t>Área 3</t>
  </si>
  <si>
    <t>Área 5</t>
  </si>
  <si>
    <t>Área 6</t>
  </si>
  <si>
    <t>Área 7</t>
  </si>
  <si>
    <t>Consórcio Bandeirante de Transporte</t>
  </si>
  <si>
    <t>Sambaíba Transportes Urbanos Ltda.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</si>
  <si>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</si>
  <si>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</si>
  <si>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</si>
  <si>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</si>
  <si>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</si>
  <si>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</si>
  <si>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</si>
  <si>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</si>
  <si>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</si>
  <si>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</si>
  <si>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</si>
  <si>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</si>
  <si>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</si>
  <si>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</si>
  <si>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</si>
  <si>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</si>
  <si>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</si>
  <si>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</si>
  <si>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</si>
  <si>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</si>
  <si>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</si>
  <si>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</si>
  <si>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</si>
  <si>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</si>
  <si>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</si>
  <si>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</si>
  <si>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</si>
  <si>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</si>
  <si>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</si>
  <si>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</si>
  <si>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</si>
  <si>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</si>
  <si>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</si>
  <si>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</si>
  <si>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</si>
  <si>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Campo Belo</t>
  </si>
  <si>
    <t>Gato Preto</t>
  </si>
  <si>
    <t>Transpass</t>
  </si>
  <si>
    <t>2. Tarifa de Remuneração por Passageiro Transportado</t>
  </si>
  <si>
    <t>3. Fator de Transição</t>
  </si>
  <si>
    <t>4. Outros Itens de Remuneração (4.1 + 4.2)</t>
  </si>
  <si>
    <t>4.1.1.  Quantidade de AVL's Validados no Mês</t>
  </si>
  <si>
    <t>4.1.2.  Remuneração por AVL</t>
  </si>
  <si>
    <t>4.1.  Remuneração Mensal de AVL (4.1.1 x 4.1.2)</t>
  </si>
  <si>
    <t>4.2.  Remuneração dos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</si>
  <si>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</si>
  <si>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</si>
  <si>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</si>
  <si>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</si>
  <si>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Remuneração de AVL (4.1)</t>
  </si>
  <si>
    <t>5.1.3. Remuneração de Validadores Eletrônicos (5.2)</t>
  </si>
  <si>
    <t>5.1.4. Remuneração pela Operação dos Terminais</t>
  </si>
  <si>
    <t>5.1.5. Complemento Motoristas</t>
  </si>
  <si>
    <t>5.1. Remuneração pelo Transporte Coletivo (5.1.1 + 5.1.2....+ 5.1.9)</t>
  </si>
  <si>
    <t>5.2. Remuneração pelo Serviço Atende</t>
  </si>
  <si>
    <t>6. Acertos Financeiros (6.1 +6.2 + 6.3 + 6.4)</t>
  </si>
  <si>
    <t>6.1. Compensação da Receita Antecipada (6.1.1. + 6.1.2. + 6.1.3 + 6.1.4 + 6.1.5 + 6.1.6)</t>
  </si>
  <si>
    <t>6.1.1. Retida na Catraca (1.1.1 + 2.) x Tarifa do Dia)</t>
  </si>
  <si>
    <t>6.1.2. Ajuste de Bordo (1.1.1.2 x Tarifa do Dia)</t>
  </si>
  <si>
    <t>6.1.3. Bilhete Único sem Cadastro</t>
  </si>
  <si>
    <t>6.1.4. Venda de Cartões Estudantes (UNE/UMES)</t>
  </si>
  <si>
    <t>6.1.5. Arrecadação dos Postos das Garagens</t>
  </si>
  <si>
    <t>6.1.6. Venda de Talão de Zona Azul</t>
  </si>
  <si>
    <t xml:space="preserve">6.2. Ajustes Contratuais </t>
  </si>
  <si>
    <t>6.2.1. Aluguel de Frota Reversível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</si>
  <si>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</si>
  <si>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</si>
  <si>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</si>
  <si>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</si>
  <si>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</si>
  <si>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</si>
  <si>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</si>
  <si>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</si>
  <si>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</si>
  <si>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</si>
  <si>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</si>
  <si>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</si>
  <si>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</si>
  <si>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</si>
  <si>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6.2.16. Convênio Banco Mercedes / Daimler</t>
  </si>
  <si>
    <t>6.2.17. Descumprimento de Entrega Certidão Tributos</t>
  </si>
  <si>
    <t xml:space="preserve">6.2.18. Acerto Receita em Dinheiro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</si>
  <si>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</si>
  <si>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</si>
  <si>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</si>
  <si>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</si>
  <si>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6.2.23. Retenção/Devolução - Implantação de Validadores</t>
  </si>
  <si>
    <t>6.2.24. Confissão de Dívida</t>
  </si>
  <si>
    <t>6.2.25. Acertos Financeiros - Terminais</t>
  </si>
  <si>
    <t>6.2.26. Receita de Exploração Comercial - Terminais</t>
  </si>
  <si>
    <t>6.2.27. Valor a ser transferido para terceiros - Terminais</t>
  </si>
  <si>
    <t>6.2.28. Custo Gerenciamento - Linha Turística</t>
  </si>
  <si>
    <t>6.2.29. Ajuste Financeiro</t>
  </si>
  <si>
    <t>6.2.30. Ajuste Financeiro Retroativo</t>
  </si>
  <si>
    <t xml:space="preserve">6.2.31. Ajuste de Remuneração Previsto Contratualmente </t>
  </si>
  <si>
    <t xml:space="preserve">6.2.32. Revisão do ajuste de Remuneração Previsto Contratualmente </t>
  </si>
  <si>
    <t xml:space="preserve">6.2.33. Criação Indevida de Recebedoria    </t>
  </si>
  <si>
    <t xml:space="preserve">6.2.34. Revisão Aluguel Frota Reversível    </t>
  </si>
  <si>
    <t>6.2.35. Descumprimento Entrega de Documentos</t>
  </si>
  <si>
    <t xml:space="preserve">6.4. Revisão de Remuneração pelo Serviço Atende </t>
  </si>
  <si>
    <t>7. Remuneração Líquida a Pagar (7.1. + 7.2.)</t>
  </si>
  <si>
    <t>7.1. Pelo Transporte Coletivo (5.1 + 6.1 + 6.2 + 6.3)</t>
  </si>
  <si>
    <t>7.2. Pelo Serviço Atende (5.2 + 6.4 )</t>
  </si>
  <si>
    <t>7.2.1 Ajuste do dia anterior</t>
  </si>
  <si>
    <t>7.2.2 Ajuste para o dia seguinte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</si>
  <si>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</si>
  <si>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</si>
  <si>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</si>
  <si>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</si>
  <si>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</si>
  <si>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</si>
  <si>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</si>
  <si>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</si>
  <si>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</si>
  <si>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</si>
  <si>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</si>
  <si>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</si>
  <si>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</si>
  <si>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</si>
  <si>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</si>
  <si>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</si>
  <si>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</si>
  <si>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</si>
  <si>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</si>
  <si>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</si>
  <si>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</si>
  <si>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8.21. Mobibrasil Transporte São Paulo Ltda.</t>
  </si>
  <si>
    <t>8.22. Viação Cidade Dutra Ltda.</t>
  </si>
  <si>
    <t>8.23. Ambiental Transportes Urbanos S.A.</t>
  </si>
  <si>
    <t>8.24  Viação Gatusa Transportes Urb. Ltda.</t>
  </si>
  <si>
    <t>8.25  KBPX.</t>
  </si>
  <si>
    <t>8.26. VIP - Transportes Urbanos Ltda.</t>
  </si>
  <si>
    <t>8.27. City Transporte Urbano Ltda.</t>
  </si>
  <si>
    <t>8.28. Via Sudeste Transportes Ltda.</t>
  </si>
  <si>
    <t>8.29. Viação Grajaú S.A.</t>
  </si>
  <si>
    <t>8.30. Viação Metrópole Paulista S.A. - Área 7</t>
  </si>
  <si>
    <t>8.31. Viação Metrópole Paulista S.A. - Área 3</t>
  </si>
  <si>
    <t>8.32. Viação Campo Belo Ltda.</t>
  </si>
  <si>
    <t>5.1.6. Ajuste do Fator de Transição (3 x 5.1.1)</t>
  </si>
  <si>
    <t>5.1.7. Adicional de Remuneração para Veículos com Ar Condicionado</t>
  </si>
  <si>
    <t>5.1.8. Ajustes de Custos e Investimentos Previsto nos Editais e Não Aplicáveis</t>
  </si>
  <si>
    <t>5.1.9. Ajuste na Remuneração pela Frota com Idade Superior aos Limites dos Editais</t>
  </si>
  <si>
    <t>8.33. Viação Gato Preto Ltda.</t>
  </si>
  <si>
    <t>8.34. Transpass Transp. de Pass. Ltda</t>
  </si>
  <si>
    <t>Lote E1/AR1</t>
  </si>
  <si>
    <t>Lote E2/AR2</t>
  </si>
  <si>
    <t>Lote E5/AR6</t>
  </si>
  <si>
    <t>E9</t>
  </si>
  <si>
    <t>AR7</t>
  </si>
  <si>
    <t>Lote E8/AR9 (1)</t>
  </si>
  <si>
    <t>AR8</t>
  </si>
  <si>
    <t>Lote E8/AR9 (2)</t>
  </si>
  <si>
    <t>OPERAÇÃO 02/09/19 - VENCIMENTO 09/09/19</t>
  </si>
  <si>
    <t>6.3. Revisão de Remuneração pelo Transporte Coletivo ¹</t>
  </si>
  <si>
    <t>Área1</t>
  </si>
  <si>
    <t>Área2</t>
  </si>
  <si>
    <t xml:space="preserve">Consórcio Sudoeste de Transporte </t>
  </si>
  <si>
    <t>Área 8</t>
  </si>
  <si>
    <t xml:space="preserve"> ¹Pagamento de combustível não fóssil de jun/19.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</si>
</sst>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_-* #,##0.000000000000000_-;\-* #,##0.000000000000000_-;_-* &quot;-&quot;???????????????_-;_-@_-"/>
    <numFmt numFmtId="198" formatCode="_-&quot;R$&quot;\ * #,##0.000000000000000_-;\-&quot;R$&quot;\ * #,##0.000000000000000_-;_-&quot;R$&quot;\ * &quot;-&quot;???????????????_-;_-@_-"/>
    <numFmt numFmtId="199" formatCode="#,##0.000000000000000"/>
    <numFmt numFmtId="200" formatCode="&quot;R$&quot;\ #,##0.000000000000000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4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3" fillId="35" borderId="4" xfId="0" applyFont="1" applyFill="1" applyBorder="1" applyAlignment="1">
      <alignment horizontal="left" vertical="center" indent="4"/>
    </xf>
    <xf numFmtId="172" fontId="33" fillId="35" borderId="4" xfId="53" applyNumberFormat="1" applyFont="1" applyFill="1" applyBorder="1" applyAlignment="1">
      <alignment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171" fontId="0" fillId="0" borderId="4" xfId="53" applyFont="1" applyFill="1" applyBorder="1" applyAlignment="1">
      <alignment vertical="center"/>
    </xf>
    <xf numFmtId="44" fontId="0" fillId="0" borderId="4" xfId="46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left" vertical="center" indent="2"/>
    </xf>
    <xf numFmtId="193" fontId="33" fillId="0" borderId="4" xfId="46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2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193" fontId="33" fillId="0" borderId="4" xfId="53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46" fillId="0" borderId="0" xfId="0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8"/>
  <sheetViews>
    <sheetView showGridLines="0" tabSelected="1" zoomScale="80" zoomScaleNormal="80" zoomScaleSheetLayoutView="70" zoomScalePageLayoutView="0" workbookViewId="0" topLeftCell="A1">
      <selection activeCell="A1" sqref="A1:V1"/>
    </sheetView>
  </sheetViews>
  <sheetFormatPr defaultColWidth="9.00390625" defaultRowHeight="14.25"/>
  <cols>
    <col min="1" max="1" width="82.00390625" style="1" bestFit="1" customWidth="1"/>
    <col min="2" max="21" width="17.375" style="1" customWidth="1"/>
    <col min="22" max="22" width="18.75390625" style="1" customWidth="1"/>
    <col min="23" max="23" width="15.625" style="1" bestFit="1" customWidth="1"/>
    <col min="24" max="24" width="10.125" style="1" bestFit="1" customWidth="1"/>
    <col min="25" max="16384" width="9.00390625" style="1" customWidth="1"/>
  </cols>
  <sheetData>
    <row r="1" spans="1:22" ht="21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21">
      <c r="A2" s="81" t="s">
        <v>158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ht="15.75">
      <c r="A3" s="4"/>
      <c r="B3" s="5"/>
      <c r="C3" s="5"/>
      <c r="D3" s="4" t="s">
        <v>6</v>
      </c>
      <c r="E3" s="4"/>
      <c r="F3" s="6">
        <v>4.3</v>
      </c>
      <c r="G3" s="6"/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4"/>
    </row>
    <row r="4" spans="1:22" ht="15.75">
      <c r="A4" s="82" t="s">
        <v>7</v>
      </c>
      <c r="B4" s="84" t="s">
        <v>26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4"/>
      <c r="U4" s="4"/>
      <c r="V4" s="83" t="s">
        <v>8</v>
      </c>
    </row>
    <row r="5" spans="1:22" ht="38.25">
      <c r="A5" s="82"/>
      <c r="B5" s="28" t="s">
        <v>4</v>
      </c>
      <c r="C5" s="28" t="s">
        <v>4</v>
      </c>
      <c r="D5" s="28" t="s">
        <v>5</v>
      </c>
      <c r="E5" s="28" t="s">
        <v>5</v>
      </c>
      <c r="F5" s="69" t="s">
        <v>40</v>
      </c>
      <c r="G5" s="69" t="s">
        <v>25</v>
      </c>
      <c r="H5" s="69" t="s">
        <v>24</v>
      </c>
      <c r="I5" s="28" t="s">
        <v>38</v>
      </c>
      <c r="J5" s="28" t="s">
        <v>35</v>
      </c>
      <c r="K5" s="28" t="s">
        <v>39</v>
      </c>
      <c r="L5" s="28" t="s">
        <v>36</v>
      </c>
      <c r="M5" s="28" t="s">
        <v>36</v>
      </c>
      <c r="N5" s="28" t="s">
        <v>37</v>
      </c>
      <c r="O5" s="28" t="s">
        <v>37</v>
      </c>
      <c r="P5" s="28" t="s">
        <v>40</v>
      </c>
      <c r="Q5" s="28" t="s">
        <v>41</v>
      </c>
      <c r="R5" s="28" t="s">
        <v>41</v>
      </c>
      <c r="S5" s="28" t="s">
        <v>42</v>
      </c>
      <c r="T5" s="28" t="s">
        <v>43</v>
      </c>
      <c r="U5" s="28" t="s">
        <v>162</v>
      </c>
      <c r="V5" s="82"/>
    </row>
    <row r="6" spans="1:22" ht="18.75" customHeight="1">
      <c r="A6" s="82"/>
      <c r="B6" s="3" t="s">
        <v>150</v>
      </c>
      <c r="C6" s="3" t="s">
        <v>160</v>
      </c>
      <c r="D6" s="3" t="s">
        <v>151</v>
      </c>
      <c r="E6" s="3" t="s">
        <v>161</v>
      </c>
      <c r="F6" s="3" t="s">
        <v>0</v>
      </c>
      <c r="G6" s="3" t="s">
        <v>34</v>
      </c>
      <c r="H6" s="3" t="s">
        <v>34</v>
      </c>
      <c r="I6" s="3" t="s">
        <v>1</v>
      </c>
      <c r="J6" s="3" t="s">
        <v>152</v>
      </c>
      <c r="K6" s="3" t="s">
        <v>2</v>
      </c>
      <c r="L6" s="3" t="s">
        <v>153</v>
      </c>
      <c r="M6" s="3" t="s">
        <v>3</v>
      </c>
      <c r="N6" s="3" t="s">
        <v>154</v>
      </c>
      <c r="O6" s="3" t="s">
        <v>3</v>
      </c>
      <c r="P6" s="3" t="s">
        <v>3</v>
      </c>
      <c r="Q6" s="3" t="s">
        <v>155</v>
      </c>
      <c r="R6" s="3" t="s">
        <v>3</v>
      </c>
      <c r="S6" s="3" t="s">
        <v>156</v>
      </c>
      <c r="T6" s="3" t="s">
        <v>157</v>
      </c>
      <c r="U6" s="3" t="s">
        <v>163</v>
      </c>
      <c r="V6" s="82"/>
    </row>
    <row r="7" spans="1:25" ht="17.25" customHeight="1">
      <c r="A7" s="8" t="s">
        <v>20</v>
      </c>
      <c r="B7" s="9">
        <f aca="true" t="shared" si="0" ref="B7:V7">+B8+B20+B24+B27</f>
        <v>535220</v>
      </c>
      <c r="C7" s="9">
        <v>0</v>
      </c>
      <c r="D7" s="9">
        <f t="shared" si="0"/>
        <v>711815</v>
      </c>
      <c r="E7" s="9">
        <v>0</v>
      </c>
      <c r="F7" s="9">
        <f t="shared" si="0"/>
        <v>689731</v>
      </c>
      <c r="G7" s="9">
        <f>+G8+G20+G24+G27</f>
        <v>109816</v>
      </c>
      <c r="H7" s="9">
        <f>+H8+H20+H24+H27</f>
        <v>293433</v>
      </c>
      <c r="I7" s="9">
        <f t="shared" si="0"/>
        <v>445164</v>
      </c>
      <c r="J7" s="9">
        <f t="shared" si="0"/>
        <v>331173</v>
      </c>
      <c r="K7" s="9">
        <f t="shared" si="0"/>
        <v>274511</v>
      </c>
      <c r="L7" s="9">
        <f t="shared" si="0"/>
        <v>136804</v>
      </c>
      <c r="M7" s="9">
        <v>0</v>
      </c>
      <c r="N7" s="9">
        <f t="shared" si="0"/>
        <v>141571</v>
      </c>
      <c r="O7" s="9">
        <v>0</v>
      </c>
      <c r="P7" s="9">
        <f t="shared" si="0"/>
        <v>292041</v>
      </c>
      <c r="Q7" s="9">
        <f t="shared" si="0"/>
        <v>421783</v>
      </c>
      <c r="R7" s="9">
        <v>0</v>
      </c>
      <c r="S7" s="9">
        <f t="shared" si="0"/>
        <v>155504</v>
      </c>
      <c r="T7" s="9">
        <f t="shared" si="0"/>
        <v>302970</v>
      </c>
      <c r="U7" s="9">
        <v>0</v>
      </c>
      <c r="V7" s="9">
        <f t="shared" si="0"/>
        <v>4841536</v>
      </c>
      <c r="W7" s="43"/>
      <c r="X7"/>
      <c r="Y7"/>
    </row>
    <row r="8" spans="1:25" ht="17.25" customHeight="1">
      <c r="A8" s="10" t="s">
        <v>31</v>
      </c>
      <c r="B8" s="11">
        <f>B9+B12+B16</f>
        <v>280758</v>
      </c>
      <c r="C8" s="11">
        <v>0</v>
      </c>
      <c r="D8" s="11">
        <f aca="true" t="shared" si="1" ref="D8:T8">D9+D12+D16</f>
        <v>381863</v>
      </c>
      <c r="E8" s="11">
        <v>0</v>
      </c>
      <c r="F8" s="11">
        <f t="shared" si="1"/>
        <v>339434</v>
      </c>
      <c r="G8" s="11">
        <f>G9+G12+G16</f>
        <v>52900</v>
      </c>
      <c r="H8" s="11">
        <f>H9+H12+H16</f>
        <v>144781</v>
      </c>
      <c r="I8" s="11">
        <f t="shared" si="1"/>
        <v>238940</v>
      </c>
      <c r="J8" s="11">
        <f t="shared" si="1"/>
        <v>184895</v>
      </c>
      <c r="K8" s="11">
        <f t="shared" si="1"/>
        <v>133130</v>
      </c>
      <c r="L8" s="11">
        <f t="shared" si="1"/>
        <v>79533</v>
      </c>
      <c r="M8" s="11">
        <v>0</v>
      </c>
      <c r="N8" s="11">
        <f t="shared" si="1"/>
        <v>78468</v>
      </c>
      <c r="O8" s="11">
        <v>0</v>
      </c>
      <c r="P8" s="11">
        <f t="shared" si="1"/>
        <v>146219</v>
      </c>
      <c r="Q8" s="11">
        <f t="shared" si="1"/>
        <v>227208</v>
      </c>
      <c r="R8" s="11">
        <v>0</v>
      </c>
      <c r="S8" s="11">
        <f t="shared" si="1"/>
        <v>78742</v>
      </c>
      <c r="T8" s="11">
        <f t="shared" si="1"/>
        <v>181368</v>
      </c>
      <c r="U8" s="11">
        <v>0</v>
      </c>
      <c r="V8" s="11">
        <f>SUM(B8:T8)</f>
        <v>2548239</v>
      </c>
      <c r="W8"/>
      <c r="X8"/>
      <c r="Y8"/>
    </row>
    <row r="9" spans="1:25" ht="17.25" customHeight="1">
      <c r="A9" s="15" t="s">
        <v>9</v>
      </c>
      <c r="B9" s="13">
        <f>+B10+B11</f>
        <v>31878</v>
      </c>
      <c r="C9" s="13">
        <v>0</v>
      </c>
      <c r="D9" s="13">
        <f aca="true" t="shared" si="2" ref="D9:T9">+D10+D11</f>
        <v>45542</v>
      </c>
      <c r="E9" s="13">
        <v>0</v>
      </c>
      <c r="F9" s="13">
        <f t="shared" si="2"/>
        <v>37889</v>
      </c>
      <c r="G9" s="13">
        <f>+G10+G11</f>
        <v>7109</v>
      </c>
      <c r="H9" s="13">
        <f>+H10+H11</f>
        <v>15168</v>
      </c>
      <c r="I9" s="13">
        <f t="shared" si="2"/>
        <v>26862</v>
      </c>
      <c r="J9" s="13">
        <f t="shared" si="2"/>
        <v>20578</v>
      </c>
      <c r="K9" s="13">
        <f t="shared" si="2"/>
        <v>10540</v>
      </c>
      <c r="L9" s="13">
        <f t="shared" si="2"/>
        <v>5552</v>
      </c>
      <c r="M9" s="13">
        <v>0</v>
      </c>
      <c r="N9" s="13">
        <f t="shared" si="2"/>
        <v>7368</v>
      </c>
      <c r="O9" s="13">
        <v>0</v>
      </c>
      <c r="P9" s="13">
        <f t="shared" si="2"/>
        <v>8920</v>
      </c>
      <c r="Q9" s="13">
        <f t="shared" si="2"/>
        <v>16167</v>
      </c>
      <c r="R9" s="13">
        <v>0</v>
      </c>
      <c r="S9" s="13">
        <f t="shared" si="2"/>
        <v>10553</v>
      </c>
      <c r="T9" s="13">
        <f t="shared" si="2"/>
        <v>26116</v>
      </c>
      <c r="U9" s="13">
        <v>0</v>
      </c>
      <c r="V9" s="11">
        <f aca="true" t="shared" si="3" ref="V9:V27">SUM(B9:T9)</f>
        <v>270242</v>
      </c>
      <c r="W9"/>
      <c r="X9"/>
      <c r="Y9"/>
    </row>
    <row r="10" spans="1:25" ht="17.25" customHeight="1">
      <c r="A10" s="29" t="s">
        <v>10</v>
      </c>
      <c r="B10" s="13">
        <v>31878</v>
      </c>
      <c r="C10" s="13">
        <v>0</v>
      </c>
      <c r="D10" s="13">
        <v>45542</v>
      </c>
      <c r="E10" s="13">
        <v>0</v>
      </c>
      <c r="F10" s="13">
        <v>37889</v>
      </c>
      <c r="G10" s="13">
        <v>7109</v>
      </c>
      <c r="H10" s="13">
        <v>15168</v>
      </c>
      <c r="I10" s="13">
        <v>26862</v>
      </c>
      <c r="J10" s="13">
        <v>20578</v>
      </c>
      <c r="K10" s="13">
        <v>10540</v>
      </c>
      <c r="L10" s="13">
        <v>5552</v>
      </c>
      <c r="M10" s="13">
        <v>0</v>
      </c>
      <c r="N10" s="13">
        <v>7368</v>
      </c>
      <c r="O10" s="13">
        <v>0</v>
      </c>
      <c r="P10" s="13">
        <v>8920</v>
      </c>
      <c r="Q10" s="13">
        <v>16167</v>
      </c>
      <c r="R10" s="13">
        <v>0</v>
      </c>
      <c r="S10" s="13">
        <v>10553</v>
      </c>
      <c r="T10" s="13">
        <v>26116</v>
      </c>
      <c r="U10" s="13">
        <v>0</v>
      </c>
      <c r="V10" s="11">
        <f t="shared" si="3"/>
        <v>270242</v>
      </c>
      <c r="W10"/>
      <c r="X10"/>
      <c r="Y10"/>
    </row>
    <row r="11" spans="1:25" ht="17.25" customHeight="1">
      <c r="A11" s="29" t="s">
        <v>11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1">
        <f t="shared" si="3"/>
        <v>0</v>
      </c>
      <c r="W11"/>
      <c r="X11"/>
      <c r="Y11"/>
    </row>
    <row r="12" spans="1:25" ht="17.25" customHeight="1">
      <c r="A12" s="15" t="s">
        <v>21</v>
      </c>
      <c r="B12" s="17">
        <f aca="true" t="shared" si="4" ref="B12:T12">SUM(B13:B15)</f>
        <v>236768</v>
      </c>
      <c r="C12" s="17">
        <v>0</v>
      </c>
      <c r="D12" s="17">
        <f t="shared" si="4"/>
        <v>319266</v>
      </c>
      <c r="E12" s="17">
        <v>0</v>
      </c>
      <c r="F12" s="17">
        <f t="shared" si="4"/>
        <v>287051</v>
      </c>
      <c r="G12" s="17">
        <f>SUM(G13:G15)</f>
        <v>43196</v>
      </c>
      <c r="H12" s="17">
        <f>SUM(H13:H15)</f>
        <v>122711</v>
      </c>
      <c r="I12" s="17">
        <f t="shared" si="4"/>
        <v>201537</v>
      </c>
      <c r="J12" s="17">
        <f t="shared" si="4"/>
        <v>155784</v>
      </c>
      <c r="K12" s="17">
        <f t="shared" si="4"/>
        <v>115075</v>
      </c>
      <c r="L12" s="17">
        <f t="shared" si="4"/>
        <v>69498</v>
      </c>
      <c r="M12" s="17">
        <v>0</v>
      </c>
      <c r="N12" s="17">
        <f t="shared" si="4"/>
        <v>67246</v>
      </c>
      <c r="O12" s="17">
        <v>0</v>
      </c>
      <c r="P12" s="17">
        <f t="shared" si="4"/>
        <v>128621</v>
      </c>
      <c r="Q12" s="17">
        <f t="shared" si="4"/>
        <v>199606</v>
      </c>
      <c r="R12" s="17">
        <v>0</v>
      </c>
      <c r="S12" s="17">
        <f t="shared" si="4"/>
        <v>63503</v>
      </c>
      <c r="T12" s="17">
        <f t="shared" si="4"/>
        <v>148492</v>
      </c>
      <c r="U12" s="17">
        <v>0</v>
      </c>
      <c r="V12" s="11">
        <f t="shared" si="3"/>
        <v>2158354</v>
      </c>
      <c r="W12"/>
      <c r="X12"/>
      <c r="Y12"/>
    </row>
    <row r="13" spans="1:25" s="58" customFormat="1" ht="17.25" customHeight="1">
      <c r="A13" s="63" t="s">
        <v>12</v>
      </c>
      <c r="B13" s="64">
        <v>98868</v>
      </c>
      <c r="C13" s="64">
        <v>0</v>
      </c>
      <c r="D13" s="64">
        <v>141695</v>
      </c>
      <c r="E13" s="64">
        <v>0</v>
      </c>
      <c r="F13" s="64">
        <v>132246</v>
      </c>
      <c r="G13" s="64">
        <v>20858</v>
      </c>
      <c r="H13" s="64">
        <v>57050</v>
      </c>
      <c r="I13" s="64">
        <v>90132</v>
      </c>
      <c r="J13" s="64">
        <v>67257</v>
      </c>
      <c r="K13" s="64">
        <v>52429</v>
      </c>
      <c r="L13" s="64">
        <v>28691</v>
      </c>
      <c r="M13" s="64">
        <v>0</v>
      </c>
      <c r="N13" s="64">
        <v>29092</v>
      </c>
      <c r="O13" s="64">
        <v>0</v>
      </c>
      <c r="P13" s="64">
        <v>55619</v>
      </c>
      <c r="Q13" s="64">
        <v>82139</v>
      </c>
      <c r="R13" s="64">
        <v>0</v>
      </c>
      <c r="S13" s="64">
        <v>27238</v>
      </c>
      <c r="T13" s="64">
        <v>62414</v>
      </c>
      <c r="U13" s="64">
        <v>0</v>
      </c>
      <c r="V13" s="11">
        <f t="shared" si="3"/>
        <v>945728</v>
      </c>
      <c r="W13" s="65"/>
      <c r="X13" s="66"/>
      <c r="Y13"/>
    </row>
    <row r="14" spans="1:25" s="58" customFormat="1" ht="17.25" customHeight="1">
      <c r="A14" s="63" t="s">
        <v>13</v>
      </c>
      <c r="B14" s="64">
        <v>122690</v>
      </c>
      <c r="C14" s="64">
        <v>0</v>
      </c>
      <c r="D14" s="64">
        <v>154907</v>
      </c>
      <c r="E14" s="64">
        <v>0</v>
      </c>
      <c r="F14" s="64">
        <v>137730</v>
      </c>
      <c r="G14" s="64">
        <v>18562</v>
      </c>
      <c r="H14" s="64">
        <v>59905</v>
      </c>
      <c r="I14" s="64">
        <v>98901</v>
      </c>
      <c r="J14" s="64">
        <v>79701</v>
      </c>
      <c r="K14" s="64">
        <v>56651</v>
      </c>
      <c r="L14" s="64">
        <v>37459</v>
      </c>
      <c r="M14" s="64">
        <v>0</v>
      </c>
      <c r="N14" s="64">
        <v>34799</v>
      </c>
      <c r="O14" s="64">
        <v>0</v>
      </c>
      <c r="P14" s="64">
        <v>68047</v>
      </c>
      <c r="Q14" s="64">
        <v>107094</v>
      </c>
      <c r="R14" s="64">
        <v>0</v>
      </c>
      <c r="S14" s="64">
        <v>29542</v>
      </c>
      <c r="T14" s="64">
        <v>75457</v>
      </c>
      <c r="U14" s="64">
        <v>0</v>
      </c>
      <c r="V14" s="11">
        <f t="shared" si="3"/>
        <v>1081445</v>
      </c>
      <c r="W14" s="65"/>
      <c r="X14"/>
      <c r="Y14"/>
    </row>
    <row r="15" spans="1:25" ht="17.25" customHeight="1">
      <c r="A15" s="14" t="s">
        <v>14</v>
      </c>
      <c r="B15" s="13">
        <v>15210</v>
      </c>
      <c r="C15" s="13">
        <v>0</v>
      </c>
      <c r="D15" s="13">
        <v>22664</v>
      </c>
      <c r="E15" s="13">
        <v>0</v>
      </c>
      <c r="F15" s="13">
        <v>17075</v>
      </c>
      <c r="G15" s="13">
        <v>3776</v>
      </c>
      <c r="H15" s="13">
        <v>5756</v>
      </c>
      <c r="I15" s="13">
        <v>12504</v>
      </c>
      <c r="J15" s="13">
        <v>8826</v>
      </c>
      <c r="K15" s="13">
        <v>5995</v>
      </c>
      <c r="L15" s="13">
        <v>3348</v>
      </c>
      <c r="M15" s="13">
        <v>0</v>
      </c>
      <c r="N15" s="13">
        <v>3355</v>
      </c>
      <c r="O15" s="13">
        <v>0</v>
      </c>
      <c r="P15" s="13">
        <v>4955</v>
      </c>
      <c r="Q15" s="13">
        <v>10373</v>
      </c>
      <c r="R15" s="13">
        <v>0</v>
      </c>
      <c r="S15" s="13">
        <v>6723</v>
      </c>
      <c r="T15" s="13">
        <v>10621</v>
      </c>
      <c r="U15" s="13">
        <v>0</v>
      </c>
      <c r="V15" s="11">
        <f t="shared" si="3"/>
        <v>131181</v>
      </c>
      <c r="W15"/>
      <c r="X15"/>
      <c r="Y15"/>
    </row>
    <row r="16" spans="1:22" ht="17.25" customHeight="1">
      <c r="A16" s="15" t="s">
        <v>27</v>
      </c>
      <c r="B16" s="13">
        <f>B17+B18+B19</f>
        <v>12112</v>
      </c>
      <c r="C16" s="13">
        <v>0</v>
      </c>
      <c r="D16" s="13">
        <f aca="true" t="shared" si="5" ref="D16:T16">D17+D18+D19</f>
        <v>17055</v>
      </c>
      <c r="E16" s="13">
        <v>0</v>
      </c>
      <c r="F16" s="13">
        <f t="shared" si="5"/>
        <v>14494</v>
      </c>
      <c r="G16" s="13">
        <f>G17+G18+G19</f>
        <v>2595</v>
      </c>
      <c r="H16" s="13">
        <f>H17+H18+H19</f>
        <v>6902</v>
      </c>
      <c r="I16" s="13">
        <f t="shared" si="5"/>
        <v>10541</v>
      </c>
      <c r="J16" s="13">
        <f t="shared" si="5"/>
        <v>8533</v>
      </c>
      <c r="K16" s="13">
        <f t="shared" si="5"/>
        <v>7515</v>
      </c>
      <c r="L16" s="13">
        <f t="shared" si="5"/>
        <v>4483</v>
      </c>
      <c r="M16" s="13">
        <v>0</v>
      </c>
      <c r="N16" s="13">
        <f t="shared" si="5"/>
        <v>3854</v>
      </c>
      <c r="O16" s="13">
        <v>0</v>
      </c>
      <c r="P16" s="13">
        <f t="shared" si="5"/>
        <v>8678</v>
      </c>
      <c r="Q16" s="13">
        <f t="shared" si="5"/>
        <v>11435</v>
      </c>
      <c r="R16" s="13">
        <v>0</v>
      </c>
      <c r="S16" s="13">
        <f t="shared" si="5"/>
        <v>4686</v>
      </c>
      <c r="T16" s="13">
        <f t="shared" si="5"/>
        <v>6760</v>
      </c>
      <c r="U16" s="13">
        <v>0</v>
      </c>
      <c r="V16" s="11">
        <f t="shared" si="3"/>
        <v>119643</v>
      </c>
    </row>
    <row r="17" spans="1:25" ht="17.25" customHeight="1">
      <c r="A17" s="14" t="s">
        <v>28</v>
      </c>
      <c r="B17" s="13">
        <v>12087</v>
      </c>
      <c r="C17" s="13">
        <v>0</v>
      </c>
      <c r="D17" s="13">
        <v>17033</v>
      </c>
      <c r="E17" s="13">
        <v>0</v>
      </c>
      <c r="F17" s="13">
        <v>14466</v>
      </c>
      <c r="G17" s="13">
        <v>2587</v>
      </c>
      <c r="H17" s="13">
        <v>6890</v>
      </c>
      <c r="I17" s="13">
        <v>10526</v>
      </c>
      <c r="J17" s="13">
        <v>8528</v>
      </c>
      <c r="K17" s="13">
        <v>7509</v>
      </c>
      <c r="L17" s="13">
        <v>4478</v>
      </c>
      <c r="M17" s="13">
        <v>0</v>
      </c>
      <c r="N17" s="13">
        <v>3853</v>
      </c>
      <c r="O17" s="13">
        <v>0</v>
      </c>
      <c r="P17" s="13">
        <v>8665</v>
      </c>
      <c r="Q17" s="13">
        <v>11423</v>
      </c>
      <c r="R17" s="13">
        <v>0</v>
      </c>
      <c r="S17" s="13">
        <v>4682</v>
      </c>
      <c r="T17" s="13">
        <v>6750</v>
      </c>
      <c r="U17" s="13">
        <v>0</v>
      </c>
      <c r="V17" s="11">
        <f t="shared" si="3"/>
        <v>119477</v>
      </c>
      <c r="W17"/>
      <c r="X17"/>
      <c r="Y17"/>
    </row>
    <row r="18" spans="1:25" ht="17.25" customHeight="1">
      <c r="A18" s="14" t="s">
        <v>29</v>
      </c>
      <c r="B18" s="13">
        <v>9</v>
      </c>
      <c r="C18" s="13">
        <v>0</v>
      </c>
      <c r="D18" s="13">
        <v>8</v>
      </c>
      <c r="E18" s="13">
        <v>0</v>
      </c>
      <c r="F18" s="13">
        <v>6</v>
      </c>
      <c r="G18" s="13">
        <v>4</v>
      </c>
      <c r="H18" s="13">
        <v>6</v>
      </c>
      <c r="I18" s="13">
        <v>9</v>
      </c>
      <c r="J18" s="13">
        <v>3</v>
      </c>
      <c r="K18" s="13">
        <v>6</v>
      </c>
      <c r="L18" s="13">
        <v>1</v>
      </c>
      <c r="M18" s="13">
        <v>0</v>
      </c>
      <c r="N18" s="13">
        <v>1</v>
      </c>
      <c r="O18" s="13">
        <v>0</v>
      </c>
      <c r="P18" s="13">
        <v>3</v>
      </c>
      <c r="Q18" s="13">
        <v>10</v>
      </c>
      <c r="R18" s="13">
        <v>0</v>
      </c>
      <c r="S18" s="13">
        <v>4</v>
      </c>
      <c r="T18" s="13">
        <v>5</v>
      </c>
      <c r="U18" s="13">
        <v>0</v>
      </c>
      <c r="V18" s="11">
        <f t="shared" si="3"/>
        <v>75</v>
      </c>
      <c r="W18"/>
      <c r="X18"/>
      <c r="Y18"/>
    </row>
    <row r="19" spans="1:25" ht="17.25" customHeight="1">
      <c r="A19" s="14" t="s">
        <v>30</v>
      </c>
      <c r="B19" s="13">
        <v>16</v>
      </c>
      <c r="C19" s="13">
        <v>0</v>
      </c>
      <c r="D19" s="13">
        <v>14</v>
      </c>
      <c r="E19" s="13">
        <v>0</v>
      </c>
      <c r="F19" s="13">
        <v>22</v>
      </c>
      <c r="G19" s="13">
        <v>4</v>
      </c>
      <c r="H19" s="13">
        <v>6</v>
      </c>
      <c r="I19" s="13">
        <v>6</v>
      </c>
      <c r="J19" s="13">
        <v>2</v>
      </c>
      <c r="K19" s="13">
        <v>0</v>
      </c>
      <c r="L19" s="13">
        <v>4</v>
      </c>
      <c r="M19" s="13">
        <v>0</v>
      </c>
      <c r="N19" s="13">
        <v>0</v>
      </c>
      <c r="O19" s="13">
        <v>0</v>
      </c>
      <c r="P19" s="13">
        <v>10</v>
      </c>
      <c r="Q19" s="13">
        <v>2</v>
      </c>
      <c r="R19" s="13">
        <v>0</v>
      </c>
      <c r="S19" s="13">
        <v>0</v>
      </c>
      <c r="T19" s="13">
        <v>5</v>
      </c>
      <c r="U19" s="13">
        <v>0</v>
      </c>
      <c r="V19" s="11">
        <f t="shared" si="3"/>
        <v>91</v>
      </c>
      <c r="W19"/>
      <c r="X19"/>
      <c r="Y19"/>
    </row>
    <row r="20" spans="1:25" ht="17.25" customHeight="1">
      <c r="A20" s="16" t="s">
        <v>15</v>
      </c>
      <c r="B20" s="11">
        <f>+B21+B22+B23</f>
        <v>133612</v>
      </c>
      <c r="C20" s="11">
        <v>0</v>
      </c>
      <c r="D20" s="11">
        <f aca="true" t="shared" si="6" ref="D20:T20">+D21+D22+D23</f>
        <v>155710</v>
      </c>
      <c r="E20" s="11">
        <v>0</v>
      </c>
      <c r="F20" s="11">
        <f t="shared" si="6"/>
        <v>165215</v>
      </c>
      <c r="G20" s="11">
        <f>+G21+G22+G23</f>
        <v>26150</v>
      </c>
      <c r="H20" s="11">
        <f>+H21+H22+H23</f>
        <v>64974</v>
      </c>
      <c r="I20" s="11">
        <f t="shared" si="6"/>
        <v>97139</v>
      </c>
      <c r="J20" s="11">
        <f t="shared" si="6"/>
        <v>75780</v>
      </c>
      <c r="K20" s="11">
        <f t="shared" si="6"/>
        <v>87979</v>
      </c>
      <c r="L20" s="11">
        <f t="shared" si="6"/>
        <v>38117</v>
      </c>
      <c r="M20" s="11">
        <v>0</v>
      </c>
      <c r="N20" s="11">
        <f t="shared" si="6"/>
        <v>39319</v>
      </c>
      <c r="O20" s="11">
        <v>0</v>
      </c>
      <c r="P20" s="11">
        <f t="shared" si="6"/>
        <v>94187</v>
      </c>
      <c r="Q20" s="11">
        <f t="shared" si="6"/>
        <v>122842</v>
      </c>
      <c r="R20" s="11">
        <v>0</v>
      </c>
      <c r="S20" s="11">
        <f t="shared" si="6"/>
        <v>41317</v>
      </c>
      <c r="T20" s="11">
        <f t="shared" si="6"/>
        <v>63381</v>
      </c>
      <c r="U20" s="11">
        <v>0</v>
      </c>
      <c r="V20" s="11">
        <f t="shared" si="3"/>
        <v>1205722</v>
      </c>
      <c r="W20"/>
      <c r="X20"/>
      <c r="Y20"/>
    </row>
    <row r="21" spans="1:25" s="58" customFormat="1" ht="17.25" customHeight="1">
      <c r="A21" s="53" t="s">
        <v>16</v>
      </c>
      <c r="B21" s="64">
        <v>74301</v>
      </c>
      <c r="C21" s="64">
        <v>0</v>
      </c>
      <c r="D21" s="64">
        <v>95153</v>
      </c>
      <c r="E21" s="64">
        <v>0</v>
      </c>
      <c r="F21" s="64">
        <v>103210</v>
      </c>
      <c r="G21" s="64">
        <v>17331</v>
      </c>
      <c r="H21" s="64">
        <v>40415</v>
      </c>
      <c r="I21" s="64">
        <v>60299</v>
      </c>
      <c r="J21" s="64">
        <v>44011</v>
      </c>
      <c r="K21" s="64">
        <v>52915</v>
      </c>
      <c r="L21" s="64">
        <v>23148</v>
      </c>
      <c r="M21" s="64">
        <v>0</v>
      </c>
      <c r="N21" s="64">
        <v>23103</v>
      </c>
      <c r="O21" s="64">
        <v>0</v>
      </c>
      <c r="P21" s="64">
        <v>53092</v>
      </c>
      <c r="Q21" s="64">
        <v>68619</v>
      </c>
      <c r="R21" s="64">
        <v>0</v>
      </c>
      <c r="S21" s="64">
        <v>24584</v>
      </c>
      <c r="T21" s="64">
        <v>37263</v>
      </c>
      <c r="U21" s="64">
        <v>0</v>
      </c>
      <c r="V21" s="11">
        <f t="shared" si="3"/>
        <v>717444</v>
      </c>
      <c r="W21" s="65"/>
      <c r="X21"/>
      <c r="Y21"/>
    </row>
    <row r="22" spans="1:25" s="58" customFormat="1" ht="17.25" customHeight="1">
      <c r="A22" s="53" t="s">
        <v>17</v>
      </c>
      <c r="B22" s="64">
        <v>52864</v>
      </c>
      <c r="C22" s="64">
        <v>0</v>
      </c>
      <c r="D22" s="64">
        <v>52619</v>
      </c>
      <c r="E22" s="64">
        <v>0</v>
      </c>
      <c r="F22" s="64">
        <v>54900</v>
      </c>
      <c r="G22" s="64">
        <v>7462</v>
      </c>
      <c r="H22" s="64">
        <v>22130</v>
      </c>
      <c r="I22" s="64">
        <v>32840</v>
      </c>
      <c r="J22" s="64">
        <v>28684</v>
      </c>
      <c r="K22" s="64">
        <v>31910</v>
      </c>
      <c r="L22" s="64">
        <v>13663</v>
      </c>
      <c r="M22" s="64">
        <v>0</v>
      </c>
      <c r="N22" s="64">
        <v>14777</v>
      </c>
      <c r="O22" s="64">
        <v>0</v>
      </c>
      <c r="P22" s="64">
        <v>38071</v>
      </c>
      <c r="Q22" s="64">
        <v>49124</v>
      </c>
      <c r="R22" s="64">
        <v>0</v>
      </c>
      <c r="S22" s="64">
        <v>14501</v>
      </c>
      <c r="T22" s="64">
        <v>22872</v>
      </c>
      <c r="U22" s="64">
        <v>0</v>
      </c>
      <c r="V22" s="11">
        <f t="shared" si="3"/>
        <v>436417</v>
      </c>
      <c r="W22" s="65"/>
      <c r="X22"/>
      <c r="Y22"/>
    </row>
    <row r="23" spans="1:25" ht="17.25" customHeight="1">
      <c r="A23" s="12" t="s">
        <v>18</v>
      </c>
      <c r="B23" s="13">
        <v>6447</v>
      </c>
      <c r="C23" s="13">
        <v>0</v>
      </c>
      <c r="D23" s="13">
        <v>7938</v>
      </c>
      <c r="E23" s="13">
        <v>0</v>
      </c>
      <c r="F23" s="13">
        <v>7105</v>
      </c>
      <c r="G23" s="13">
        <v>1357</v>
      </c>
      <c r="H23" s="13">
        <v>2429</v>
      </c>
      <c r="I23" s="13">
        <v>4000</v>
      </c>
      <c r="J23" s="13">
        <v>3085</v>
      </c>
      <c r="K23" s="13">
        <v>3154</v>
      </c>
      <c r="L23" s="13">
        <v>1306</v>
      </c>
      <c r="M23" s="13">
        <v>0</v>
      </c>
      <c r="N23" s="13">
        <v>1439</v>
      </c>
      <c r="O23" s="13">
        <v>0</v>
      </c>
      <c r="P23" s="13">
        <v>3024</v>
      </c>
      <c r="Q23" s="13">
        <v>5099</v>
      </c>
      <c r="R23" s="13">
        <v>0</v>
      </c>
      <c r="S23" s="13">
        <v>2232</v>
      </c>
      <c r="T23" s="13">
        <v>3246</v>
      </c>
      <c r="U23" s="13">
        <v>0</v>
      </c>
      <c r="V23" s="11">
        <f t="shared" si="3"/>
        <v>51861</v>
      </c>
      <c r="W23"/>
      <c r="X23"/>
      <c r="Y23"/>
    </row>
    <row r="24" spans="1:25" ht="17.25" customHeight="1">
      <c r="A24" s="16" t="s">
        <v>19</v>
      </c>
      <c r="B24" s="13">
        <f>+B25+B26</f>
        <v>120850</v>
      </c>
      <c r="C24" s="19">
        <v>0</v>
      </c>
      <c r="D24" s="13">
        <f aca="true" t="shared" si="7" ref="D24:T24">+D25+D26</f>
        <v>174242</v>
      </c>
      <c r="E24" s="19">
        <v>0</v>
      </c>
      <c r="F24" s="13">
        <f t="shared" si="7"/>
        <v>185082</v>
      </c>
      <c r="G24" s="13">
        <f>+G25+G26</f>
        <v>30766</v>
      </c>
      <c r="H24" s="13">
        <f>+H25+H26</f>
        <v>83678</v>
      </c>
      <c r="I24" s="13">
        <f t="shared" si="7"/>
        <v>109085</v>
      </c>
      <c r="J24" s="13">
        <f t="shared" si="7"/>
        <v>70498</v>
      </c>
      <c r="K24" s="13">
        <f t="shared" si="7"/>
        <v>53402</v>
      </c>
      <c r="L24" s="13">
        <f t="shared" si="7"/>
        <v>19154</v>
      </c>
      <c r="M24" s="19">
        <v>0</v>
      </c>
      <c r="N24" s="13">
        <f t="shared" si="7"/>
        <v>23784</v>
      </c>
      <c r="O24" s="19">
        <v>0</v>
      </c>
      <c r="P24" s="13">
        <f t="shared" si="7"/>
        <v>51635</v>
      </c>
      <c r="Q24" s="13">
        <f t="shared" si="7"/>
        <v>71733</v>
      </c>
      <c r="R24" s="19">
        <v>0</v>
      </c>
      <c r="S24" s="13">
        <f t="shared" si="7"/>
        <v>30415</v>
      </c>
      <c r="T24" s="13">
        <f t="shared" si="7"/>
        <v>58221</v>
      </c>
      <c r="U24" s="19">
        <v>0</v>
      </c>
      <c r="V24" s="11">
        <f t="shared" si="3"/>
        <v>1082545</v>
      </c>
      <c r="W24" s="44"/>
      <c r="X24"/>
      <c r="Y24"/>
    </row>
    <row r="25" spans="1:25" ht="17.25" customHeight="1">
      <c r="A25" s="12" t="s">
        <v>32</v>
      </c>
      <c r="B25" s="13">
        <v>72123</v>
      </c>
      <c r="C25" s="19">
        <v>0</v>
      </c>
      <c r="D25" s="13">
        <v>110764</v>
      </c>
      <c r="E25" s="19">
        <v>0</v>
      </c>
      <c r="F25" s="13">
        <v>118231</v>
      </c>
      <c r="G25" s="13">
        <v>21005</v>
      </c>
      <c r="H25" s="13">
        <v>49745</v>
      </c>
      <c r="I25" s="13">
        <v>70322</v>
      </c>
      <c r="J25" s="13">
        <v>43935</v>
      </c>
      <c r="K25" s="13">
        <v>34111</v>
      </c>
      <c r="L25" s="13">
        <v>13007</v>
      </c>
      <c r="M25" s="19">
        <v>0</v>
      </c>
      <c r="N25" s="13">
        <v>16617</v>
      </c>
      <c r="O25" s="19">
        <v>0</v>
      </c>
      <c r="P25" s="13">
        <v>30979</v>
      </c>
      <c r="Q25" s="13">
        <v>46112</v>
      </c>
      <c r="R25" s="19">
        <v>0</v>
      </c>
      <c r="S25" s="13">
        <v>21381</v>
      </c>
      <c r="T25" s="13">
        <v>35897</v>
      </c>
      <c r="U25" s="19">
        <v>0</v>
      </c>
      <c r="V25" s="11">
        <f t="shared" si="3"/>
        <v>684229</v>
      </c>
      <c r="W25" s="43"/>
      <c r="X25"/>
      <c r="Y25"/>
    </row>
    <row r="26" spans="1:25" ht="17.25" customHeight="1">
      <c r="A26" s="12" t="s">
        <v>33</v>
      </c>
      <c r="B26" s="13">
        <v>48727</v>
      </c>
      <c r="C26" s="19">
        <v>0</v>
      </c>
      <c r="D26" s="13">
        <v>63478</v>
      </c>
      <c r="E26" s="19">
        <v>0</v>
      </c>
      <c r="F26" s="13">
        <v>66851</v>
      </c>
      <c r="G26" s="13">
        <v>9761</v>
      </c>
      <c r="H26" s="13">
        <v>33933</v>
      </c>
      <c r="I26" s="13">
        <v>38763</v>
      </c>
      <c r="J26" s="13">
        <v>26563</v>
      </c>
      <c r="K26" s="13">
        <v>19291</v>
      </c>
      <c r="L26" s="13">
        <v>6147</v>
      </c>
      <c r="M26" s="19">
        <v>0</v>
      </c>
      <c r="N26" s="13">
        <v>7167</v>
      </c>
      <c r="O26" s="19">
        <v>0</v>
      </c>
      <c r="P26" s="13">
        <v>20656</v>
      </c>
      <c r="Q26" s="13">
        <v>25621</v>
      </c>
      <c r="R26" s="19">
        <v>0</v>
      </c>
      <c r="S26" s="13">
        <v>9034</v>
      </c>
      <c r="T26" s="13">
        <v>22324</v>
      </c>
      <c r="U26" s="19">
        <v>0</v>
      </c>
      <c r="V26" s="11">
        <f t="shared" si="3"/>
        <v>398316</v>
      </c>
      <c r="W26" s="43"/>
      <c r="X26"/>
      <c r="Y26"/>
    </row>
    <row r="27" spans="1:25" ht="34.5" customHeight="1">
      <c r="A27" s="30" t="s">
        <v>22</v>
      </c>
      <c r="B27" s="31">
        <v>0</v>
      </c>
      <c r="C27" s="19">
        <v>0</v>
      </c>
      <c r="D27" s="31">
        <v>0</v>
      </c>
      <c r="E27" s="19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19">
        <v>0</v>
      </c>
      <c r="N27" s="31">
        <v>0</v>
      </c>
      <c r="O27" s="19">
        <v>0</v>
      </c>
      <c r="P27" s="31">
        <v>0</v>
      </c>
      <c r="Q27" s="31">
        <v>0</v>
      </c>
      <c r="R27" s="19">
        <v>0</v>
      </c>
      <c r="S27" s="11">
        <v>5030</v>
      </c>
      <c r="T27" s="11">
        <v>0</v>
      </c>
      <c r="U27" s="19">
        <v>0</v>
      </c>
      <c r="V27" s="11">
        <f t="shared" si="3"/>
        <v>5030</v>
      </c>
      <c r="W27"/>
      <c r="X27"/>
      <c r="Y27"/>
    </row>
    <row r="28" spans="1:22" ht="16.5" customHeight="1">
      <c r="A28" s="30"/>
      <c r="B28" s="31"/>
      <c r="C28" s="19">
        <v>0</v>
      </c>
      <c r="D28" s="31"/>
      <c r="E28" s="19">
        <v>0</v>
      </c>
      <c r="F28" s="31"/>
      <c r="G28" s="31"/>
      <c r="H28" s="31"/>
      <c r="I28" s="31"/>
      <c r="J28" s="31"/>
      <c r="K28" s="31"/>
      <c r="L28" s="31"/>
      <c r="M28" s="19">
        <v>0</v>
      </c>
      <c r="N28" s="31"/>
      <c r="O28" s="19">
        <v>0</v>
      </c>
      <c r="P28" s="31"/>
      <c r="Q28" s="31"/>
      <c r="R28" s="19">
        <v>0</v>
      </c>
      <c r="S28" s="11"/>
      <c r="T28" s="11"/>
      <c r="U28" s="19">
        <v>0</v>
      </c>
      <c r="V28" s="11"/>
    </row>
    <row r="29" spans="1:22" ht="15.75" customHeight="1">
      <c r="A29" s="33"/>
      <c r="B29" s="31">
        <v>0</v>
      </c>
      <c r="C29" s="19">
        <v>0</v>
      </c>
      <c r="D29" s="31">
        <v>0</v>
      </c>
      <c r="E29" s="19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19">
        <v>0</v>
      </c>
      <c r="N29" s="31"/>
      <c r="O29" s="19">
        <v>0</v>
      </c>
      <c r="P29" s="31"/>
      <c r="Q29" s="31"/>
      <c r="R29" s="19">
        <v>0</v>
      </c>
      <c r="S29" s="31"/>
      <c r="T29" s="31"/>
      <c r="U29" s="19">
        <v>0</v>
      </c>
      <c r="V29" s="19"/>
    </row>
    <row r="30" spans="1:25" ht="17.25" customHeight="1">
      <c r="A30" s="2" t="s">
        <v>44</v>
      </c>
      <c r="B30" s="32">
        <v>3.3303</v>
      </c>
      <c r="C30" s="19">
        <v>0</v>
      </c>
      <c r="D30" s="32">
        <v>3.7161</v>
      </c>
      <c r="E30" s="19">
        <v>0</v>
      </c>
      <c r="F30" s="32">
        <v>3.8659</v>
      </c>
      <c r="G30" s="32">
        <v>5.2787</v>
      </c>
      <c r="H30" s="32">
        <v>3.292</v>
      </c>
      <c r="I30" s="32">
        <v>3.3605</v>
      </c>
      <c r="J30" s="32">
        <v>3.8643</v>
      </c>
      <c r="K30" s="32">
        <v>3.4259</v>
      </c>
      <c r="L30" s="32">
        <v>3.5125</v>
      </c>
      <c r="M30" s="19">
        <v>0</v>
      </c>
      <c r="N30" s="32">
        <v>3.3282</v>
      </c>
      <c r="O30" s="19">
        <v>0</v>
      </c>
      <c r="P30" s="32">
        <v>2.8434</v>
      </c>
      <c r="Q30" s="32">
        <v>2.8532</v>
      </c>
      <c r="R30" s="19">
        <v>0</v>
      </c>
      <c r="S30" s="32">
        <v>3.5835</v>
      </c>
      <c r="T30" s="32">
        <v>3.3118</v>
      </c>
      <c r="U30" s="19">
        <v>0</v>
      </c>
      <c r="V30" s="19">
        <v>0</v>
      </c>
      <c r="W30"/>
      <c r="X30"/>
      <c r="Y30"/>
    </row>
    <row r="31" spans="1:22" ht="13.5" customHeight="1">
      <c r="A31" s="33"/>
      <c r="B31" s="31">
        <v>0</v>
      </c>
      <c r="C31" s="19">
        <v>0</v>
      </c>
      <c r="D31" s="74">
        <v>0</v>
      </c>
      <c r="E31" s="19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19">
        <v>0</v>
      </c>
      <c r="N31" s="74"/>
      <c r="O31" s="19">
        <v>0</v>
      </c>
      <c r="P31" s="74"/>
      <c r="Q31" s="74"/>
      <c r="R31" s="19">
        <v>0</v>
      </c>
      <c r="S31" s="74"/>
      <c r="T31" s="74"/>
      <c r="U31" s="19">
        <v>0</v>
      </c>
      <c r="V31" s="19"/>
    </row>
    <row r="32" spans="1:22" ht="13.5" customHeight="1">
      <c r="A32" s="2" t="s">
        <v>45</v>
      </c>
      <c r="B32" s="79">
        <v>1.052909738668402</v>
      </c>
      <c r="C32" s="19">
        <v>0</v>
      </c>
      <c r="D32" s="79">
        <v>1.020966523150204</v>
      </c>
      <c r="E32" s="19">
        <v>0</v>
      </c>
      <c r="F32" s="31">
        <v>0</v>
      </c>
      <c r="G32" s="31">
        <v>0</v>
      </c>
      <c r="H32" s="31">
        <v>0</v>
      </c>
      <c r="I32" s="31">
        <v>0</v>
      </c>
      <c r="J32" s="79">
        <v>1.010478491441966</v>
      </c>
      <c r="K32" s="31">
        <v>0</v>
      </c>
      <c r="L32" s="79">
        <v>1.068636236346544</v>
      </c>
      <c r="M32" s="19">
        <v>0</v>
      </c>
      <c r="N32" s="79">
        <v>1.125590410263346</v>
      </c>
      <c r="O32" s="19">
        <v>0</v>
      </c>
      <c r="P32" s="31">
        <v>0</v>
      </c>
      <c r="Q32" s="79">
        <v>1.05922784282139</v>
      </c>
      <c r="R32" s="19">
        <v>0</v>
      </c>
      <c r="S32" s="79">
        <v>1.131062370523481</v>
      </c>
      <c r="T32" s="79">
        <v>1.041670041685413</v>
      </c>
      <c r="U32" s="19">
        <v>0</v>
      </c>
      <c r="V32" s="19"/>
    </row>
    <row r="33" spans="1:22" ht="14.25" customHeight="1">
      <c r="A33" s="2"/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1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/>
      <c r="O33" s="19">
        <v>0</v>
      </c>
      <c r="P33" s="19"/>
      <c r="Q33" s="19"/>
      <c r="R33" s="19">
        <v>0</v>
      </c>
      <c r="S33" s="19">
        <v>0</v>
      </c>
      <c r="T33" s="19"/>
      <c r="U33" s="19">
        <v>0</v>
      </c>
      <c r="V33" s="20"/>
    </row>
    <row r="34" spans="1:22" ht="17.25" customHeight="1">
      <c r="A34" s="2" t="s">
        <v>46</v>
      </c>
      <c r="B34" s="23">
        <f>+B38+B35</f>
        <v>0</v>
      </c>
      <c r="C34" s="19">
        <v>0</v>
      </c>
      <c r="D34" s="23">
        <f aca="true" t="shared" si="8" ref="D34:S34">+D38+D35</f>
        <v>0</v>
      </c>
      <c r="E34" s="19">
        <v>0</v>
      </c>
      <c r="F34" s="23">
        <f t="shared" si="8"/>
        <v>6385.76</v>
      </c>
      <c r="G34" s="11">
        <f t="shared" si="8"/>
        <v>0</v>
      </c>
      <c r="H34" s="23">
        <f t="shared" si="8"/>
        <v>2217.04</v>
      </c>
      <c r="I34" s="23">
        <f t="shared" si="8"/>
        <v>3445.4</v>
      </c>
      <c r="J34" s="23">
        <f t="shared" si="8"/>
        <v>0</v>
      </c>
      <c r="K34" s="23">
        <f t="shared" si="8"/>
        <v>3376.92</v>
      </c>
      <c r="L34" s="23">
        <f t="shared" si="8"/>
        <v>0</v>
      </c>
      <c r="M34" s="19">
        <v>0</v>
      </c>
      <c r="N34" s="23">
        <f t="shared" si="8"/>
        <v>0</v>
      </c>
      <c r="O34" s="19">
        <v>0</v>
      </c>
      <c r="P34" s="23">
        <f t="shared" si="8"/>
        <v>2255.56</v>
      </c>
      <c r="Q34" s="23">
        <f t="shared" si="8"/>
        <v>0</v>
      </c>
      <c r="R34" s="19">
        <v>0</v>
      </c>
      <c r="S34" s="23">
        <f t="shared" si="8"/>
        <v>0</v>
      </c>
      <c r="T34" s="23">
        <f>+T38+T35</f>
        <v>0</v>
      </c>
      <c r="U34" s="19">
        <v>0</v>
      </c>
      <c r="V34" s="23">
        <f>SUM(B34:S34)</f>
        <v>17680.68</v>
      </c>
    </row>
    <row r="35" spans="1:22" ht="17.25" customHeight="1">
      <c r="A35" s="16" t="s">
        <v>49</v>
      </c>
      <c r="B35" s="59">
        <v>0</v>
      </c>
      <c r="C35" s="19">
        <v>0</v>
      </c>
      <c r="D35" s="59">
        <v>0</v>
      </c>
      <c r="E35" s="19">
        <v>0</v>
      </c>
      <c r="F35" s="59">
        <v>0</v>
      </c>
      <c r="G35" s="11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19">
        <v>0</v>
      </c>
      <c r="N35" s="59"/>
      <c r="O35" s="19">
        <v>0</v>
      </c>
      <c r="P35" s="59"/>
      <c r="Q35" s="59"/>
      <c r="R35" s="19">
        <v>0</v>
      </c>
      <c r="S35" s="59">
        <v>0</v>
      </c>
      <c r="T35" s="59">
        <v>0</v>
      </c>
      <c r="U35" s="19">
        <v>0</v>
      </c>
      <c r="V35" s="59">
        <v>0</v>
      </c>
    </row>
    <row r="36" spans="1:22" ht="17.25" customHeight="1">
      <c r="A36" s="12" t="s">
        <v>47</v>
      </c>
      <c r="B36" s="59">
        <v>0</v>
      </c>
      <c r="C36" s="19">
        <v>0</v>
      </c>
      <c r="D36" s="59">
        <v>0</v>
      </c>
      <c r="E36" s="19">
        <v>0</v>
      </c>
      <c r="F36" s="59">
        <v>0</v>
      </c>
      <c r="G36" s="11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19">
        <v>0</v>
      </c>
      <c r="N36" s="59"/>
      <c r="O36" s="19">
        <v>0</v>
      </c>
      <c r="P36" s="59"/>
      <c r="Q36" s="59"/>
      <c r="R36" s="19">
        <v>0</v>
      </c>
      <c r="S36" s="59">
        <v>0</v>
      </c>
      <c r="T36" s="59">
        <v>0</v>
      </c>
      <c r="U36" s="19">
        <v>0</v>
      </c>
      <c r="V36" s="59">
        <v>0</v>
      </c>
    </row>
    <row r="37" spans="1:22" ht="17.25" customHeight="1">
      <c r="A37" s="12" t="s">
        <v>48</v>
      </c>
      <c r="B37" s="59">
        <v>0</v>
      </c>
      <c r="C37" s="19">
        <v>0</v>
      </c>
      <c r="D37" s="59">
        <v>0</v>
      </c>
      <c r="E37" s="19">
        <v>0</v>
      </c>
      <c r="F37" s="59">
        <v>0</v>
      </c>
      <c r="G37" s="11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19">
        <v>0</v>
      </c>
      <c r="N37" s="59"/>
      <c r="O37" s="19">
        <v>0</v>
      </c>
      <c r="P37" s="59"/>
      <c r="Q37" s="59"/>
      <c r="R37" s="19">
        <v>0</v>
      </c>
      <c r="S37" s="59">
        <v>0</v>
      </c>
      <c r="T37" s="59">
        <v>0</v>
      </c>
      <c r="U37" s="19">
        <v>0</v>
      </c>
      <c r="V37" s="59">
        <v>0</v>
      </c>
    </row>
    <row r="38" spans="1:22" ht="17.25" customHeight="1">
      <c r="A38" s="51" t="s">
        <v>50</v>
      </c>
      <c r="B38" s="52">
        <f>ROUND(B39*B40,2)</f>
        <v>0</v>
      </c>
      <c r="C38" s="19">
        <v>0</v>
      </c>
      <c r="D38" s="52">
        <f>ROUND(D39*D40,2)</f>
        <v>0</v>
      </c>
      <c r="E38" s="19">
        <v>0</v>
      </c>
      <c r="F38" s="52">
        <f aca="true" t="shared" si="9" ref="F38:S38">ROUND(F39*F40,2)</f>
        <v>6385.76</v>
      </c>
      <c r="G38" s="11">
        <f t="shared" si="9"/>
        <v>0</v>
      </c>
      <c r="H38" s="52">
        <f t="shared" si="9"/>
        <v>2217.04</v>
      </c>
      <c r="I38" s="52">
        <f t="shared" si="9"/>
        <v>3445.4</v>
      </c>
      <c r="J38" s="52">
        <f t="shared" si="9"/>
        <v>0</v>
      </c>
      <c r="K38" s="52">
        <f t="shared" si="9"/>
        <v>3376.92</v>
      </c>
      <c r="L38" s="52">
        <f t="shared" si="9"/>
        <v>0</v>
      </c>
      <c r="M38" s="19">
        <v>0</v>
      </c>
      <c r="N38" s="52">
        <f t="shared" si="9"/>
        <v>0</v>
      </c>
      <c r="O38" s="19">
        <v>0</v>
      </c>
      <c r="P38" s="52">
        <f t="shared" si="9"/>
        <v>2255.56</v>
      </c>
      <c r="Q38" s="52">
        <f t="shared" si="9"/>
        <v>0</v>
      </c>
      <c r="R38" s="19">
        <v>0</v>
      </c>
      <c r="S38" s="52">
        <f t="shared" si="9"/>
        <v>0</v>
      </c>
      <c r="T38" s="52">
        <f>ROUND(T39*T40,2)</f>
        <v>0</v>
      </c>
      <c r="U38" s="19">
        <v>0</v>
      </c>
      <c r="V38" s="23">
        <f>SUM(B38:S38)</f>
        <v>17680.68</v>
      </c>
    </row>
    <row r="39" spans="1:25" ht="17.25" customHeight="1">
      <c r="A39" s="53" t="s">
        <v>51</v>
      </c>
      <c r="B39" s="54">
        <v>0</v>
      </c>
      <c r="C39" s="19">
        <v>0</v>
      </c>
      <c r="D39" s="54">
        <v>0</v>
      </c>
      <c r="E39" s="19">
        <v>0</v>
      </c>
      <c r="F39" s="54">
        <v>1492</v>
      </c>
      <c r="G39" s="11">
        <v>0</v>
      </c>
      <c r="H39" s="54">
        <v>518</v>
      </c>
      <c r="I39" s="54">
        <v>805</v>
      </c>
      <c r="J39" s="54">
        <v>0</v>
      </c>
      <c r="K39" s="54">
        <v>789</v>
      </c>
      <c r="L39" s="54">
        <v>0</v>
      </c>
      <c r="M39" s="19">
        <v>0</v>
      </c>
      <c r="N39" s="54">
        <v>0</v>
      </c>
      <c r="O39" s="19">
        <v>0</v>
      </c>
      <c r="P39" s="54">
        <v>527</v>
      </c>
      <c r="Q39" s="54">
        <v>0</v>
      </c>
      <c r="R39" s="19">
        <v>0</v>
      </c>
      <c r="S39" s="54">
        <v>0</v>
      </c>
      <c r="T39" s="54">
        <v>0</v>
      </c>
      <c r="U39" s="19">
        <v>0</v>
      </c>
      <c r="V39" s="54">
        <f>SUM(B39:S39)</f>
        <v>4131</v>
      </c>
      <c r="W39"/>
      <c r="X39"/>
      <c r="Y39"/>
    </row>
    <row r="40" spans="1:25" ht="17.25" customHeight="1">
      <c r="A40" s="53" t="s">
        <v>52</v>
      </c>
      <c r="B40" s="52">
        <v>0</v>
      </c>
      <c r="C40" s="19">
        <v>0</v>
      </c>
      <c r="D40" s="52">
        <v>0</v>
      </c>
      <c r="E40" s="19">
        <v>0</v>
      </c>
      <c r="F40" s="52">
        <v>4.28</v>
      </c>
      <c r="G40" s="11">
        <v>0</v>
      </c>
      <c r="H40" s="52">
        <v>4.28</v>
      </c>
      <c r="I40" s="52">
        <v>4.28</v>
      </c>
      <c r="J40" s="52">
        <v>0</v>
      </c>
      <c r="K40" s="52">
        <v>4.28</v>
      </c>
      <c r="L40" s="52">
        <v>0</v>
      </c>
      <c r="M40" s="19">
        <v>0</v>
      </c>
      <c r="N40" s="52">
        <v>0</v>
      </c>
      <c r="O40" s="19">
        <v>0</v>
      </c>
      <c r="P40" s="52">
        <v>4.28</v>
      </c>
      <c r="Q40" s="52">
        <v>0</v>
      </c>
      <c r="R40" s="19">
        <v>0</v>
      </c>
      <c r="S40" s="52">
        <v>0</v>
      </c>
      <c r="T40" s="52">
        <v>0</v>
      </c>
      <c r="U40" s="19">
        <v>0</v>
      </c>
      <c r="V40" s="52">
        <v>4.28</v>
      </c>
      <c r="W40" s="48"/>
      <c r="X40"/>
      <c r="Y40"/>
    </row>
    <row r="41" spans="1:22" ht="17.25" customHeight="1">
      <c r="A41" s="2"/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/>
      <c r="O41" s="19">
        <v>0</v>
      </c>
      <c r="P41" s="19"/>
      <c r="Q41" s="19"/>
      <c r="R41" s="19">
        <v>0</v>
      </c>
      <c r="S41" s="19">
        <v>0</v>
      </c>
      <c r="T41" s="19"/>
      <c r="U41" s="19">
        <v>0</v>
      </c>
      <c r="V41" s="20"/>
    </row>
    <row r="42" spans="1:25" ht="17.25" customHeight="1">
      <c r="A42" s="21" t="s">
        <v>53</v>
      </c>
      <c r="B42" s="22">
        <f aca="true" t="shared" si="10" ref="B42:T42">+B43+B53</f>
        <v>1926288.34</v>
      </c>
      <c r="C42" s="22">
        <v>0</v>
      </c>
      <c r="D42" s="22">
        <f t="shared" si="10"/>
        <v>2752126.49</v>
      </c>
      <c r="E42" s="22">
        <v>0</v>
      </c>
      <c r="F42" s="22">
        <f t="shared" si="10"/>
        <v>2680925.5599999996</v>
      </c>
      <c r="G42" s="22">
        <f t="shared" si="10"/>
        <v>579685.72</v>
      </c>
      <c r="H42" s="22">
        <f t="shared" si="10"/>
        <v>975445.69</v>
      </c>
      <c r="I42" s="22">
        <f t="shared" si="10"/>
        <v>1522474.26</v>
      </c>
      <c r="J42" s="22">
        <f t="shared" si="10"/>
        <v>1310262.35</v>
      </c>
      <c r="K42" s="22">
        <f t="shared" si="10"/>
        <v>952566.76</v>
      </c>
      <c r="L42" s="22">
        <f t="shared" si="10"/>
        <v>498882.92</v>
      </c>
      <c r="M42" s="22">
        <v>0</v>
      </c>
      <c r="N42" s="22">
        <f t="shared" si="10"/>
        <v>514416.0200000001</v>
      </c>
      <c r="O42" s="22">
        <v>0</v>
      </c>
      <c r="P42" s="22">
        <f t="shared" si="10"/>
        <v>834099.7300000001</v>
      </c>
      <c r="Q42" s="22">
        <f t="shared" si="10"/>
        <v>1334696.2799999998</v>
      </c>
      <c r="R42" s="22">
        <v>0</v>
      </c>
      <c r="S42" s="22">
        <f t="shared" si="10"/>
        <v>640818.2699999998</v>
      </c>
      <c r="T42" s="22">
        <f t="shared" si="10"/>
        <v>1052707.0899999999</v>
      </c>
      <c r="U42" s="22">
        <v>0</v>
      </c>
      <c r="V42" s="22">
        <f aca="true" t="shared" si="11" ref="V42:V47">SUM(B42:T42)</f>
        <v>17575395.479999997</v>
      </c>
      <c r="W42"/>
      <c r="X42"/>
      <c r="Y42"/>
    </row>
    <row r="43" spans="1:25" ht="17.25" customHeight="1">
      <c r="A43" s="16" t="s">
        <v>59</v>
      </c>
      <c r="B43" s="23">
        <f>SUM(B44:B52)</f>
        <v>1908878.62</v>
      </c>
      <c r="C43" s="19">
        <v>0</v>
      </c>
      <c r="D43" s="23">
        <f aca="true" t="shared" si="12" ref="D43:T43">SUM(D44:D52)</f>
        <v>2727979.8200000003</v>
      </c>
      <c r="E43" s="19">
        <v>0</v>
      </c>
      <c r="F43" s="23">
        <f t="shared" si="12"/>
        <v>2672816.8299999996</v>
      </c>
      <c r="G43" s="23">
        <f t="shared" si="12"/>
        <v>579685.72</v>
      </c>
      <c r="H43" s="23">
        <f t="shared" si="12"/>
        <v>968198.48</v>
      </c>
      <c r="I43" s="23">
        <f t="shared" si="12"/>
        <v>1499419.02</v>
      </c>
      <c r="J43" s="23">
        <f t="shared" si="12"/>
        <v>1310262.35</v>
      </c>
      <c r="K43" s="23">
        <f t="shared" si="12"/>
        <v>943824.15</v>
      </c>
      <c r="L43" s="23">
        <f t="shared" si="12"/>
        <v>497310.63</v>
      </c>
      <c r="M43" s="19">
        <v>0</v>
      </c>
      <c r="N43" s="23">
        <f t="shared" si="12"/>
        <v>510856.44000000006</v>
      </c>
      <c r="O43" s="19">
        <v>0</v>
      </c>
      <c r="P43" s="23">
        <f t="shared" si="12"/>
        <v>832644.9400000001</v>
      </c>
      <c r="Q43" s="23">
        <f t="shared" si="12"/>
        <v>1325756.8499999999</v>
      </c>
      <c r="R43" s="19">
        <v>0</v>
      </c>
      <c r="S43" s="23">
        <f t="shared" si="12"/>
        <v>636496.3099999998</v>
      </c>
      <c r="T43" s="23">
        <f t="shared" si="12"/>
        <v>1049364.44</v>
      </c>
      <c r="U43" s="19">
        <v>0</v>
      </c>
      <c r="V43" s="23">
        <f t="shared" si="11"/>
        <v>17463494.599999998</v>
      </c>
      <c r="W43"/>
      <c r="X43"/>
      <c r="Y43"/>
    </row>
    <row r="44" spans="1:25" ht="17.25" customHeight="1">
      <c r="A44" s="34" t="s">
        <v>54</v>
      </c>
      <c r="B44" s="23">
        <f>ROUND(B30*B7,2)</f>
        <v>1782443.17</v>
      </c>
      <c r="C44" s="19">
        <v>0</v>
      </c>
      <c r="D44" s="23">
        <f aca="true" t="shared" si="13" ref="D44:T44">ROUND(D30*D7,2)</f>
        <v>2645175.72</v>
      </c>
      <c r="E44" s="19">
        <v>0</v>
      </c>
      <c r="F44" s="23">
        <f t="shared" si="13"/>
        <v>2666431.07</v>
      </c>
      <c r="G44" s="23">
        <f t="shared" si="13"/>
        <v>579685.72</v>
      </c>
      <c r="H44" s="23">
        <f t="shared" si="13"/>
        <v>965981.44</v>
      </c>
      <c r="I44" s="23">
        <f t="shared" si="13"/>
        <v>1495973.62</v>
      </c>
      <c r="J44" s="23">
        <f t="shared" si="13"/>
        <v>1279751.82</v>
      </c>
      <c r="K44" s="23">
        <f t="shared" si="13"/>
        <v>940447.23</v>
      </c>
      <c r="L44" s="23">
        <f t="shared" si="13"/>
        <v>480524.05</v>
      </c>
      <c r="M44" s="19">
        <v>0</v>
      </c>
      <c r="N44" s="23">
        <f t="shared" si="13"/>
        <v>471176.6</v>
      </c>
      <c r="O44" s="19">
        <v>0</v>
      </c>
      <c r="P44" s="23">
        <f t="shared" si="13"/>
        <v>830389.38</v>
      </c>
      <c r="Q44" s="23">
        <f t="shared" si="13"/>
        <v>1203431.26</v>
      </c>
      <c r="R44" s="19">
        <v>0</v>
      </c>
      <c r="S44" s="23">
        <f t="shared" si="13"/>
        <v>557248.58</v>
      </c>
      <c r="T44" s="23">
        <f t="shared" si="13"/>
        <v>1003376.05</v>
      </c>
      <c r="U44" s="19">
        <v>0</v>
      </c>
      <c r="V44" s="23">
        <f t="shared" si="11"/>
        <v>16902035.710000005</v>
      </c>
      <c r="W44"/>
      <c r="X44"/>
      <c r="Y44"/>
    </row>
    <row r="45" spans="1:25" ht="17.25" customHeight="1">
      <c r="A45" s="12" t="s">
        <v>55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f t="shared" si="11"/>
        <v>0</v>
      </c>
      <c r="W45"/>
      <c r="X45"/>
      <c r="Y45"/>
    </row>
    <row r="46" spans="1:25" ht="17.25" customHeight="1">
      <c r="A46" s="12" t="s">
        <v>56</v>
      </c>
      <c r="B46" s="36">
        <v>0</v>
      </c>
      <c r="C46" s="19">
        <v>0</v>
      </c>
      <c r="D46" s="36">
        <v>0</v>
      </c>
      <c r="E46" s="19">
        <v>0</v>
      </c>
      <c r="F46" s="36">
        <v>6385.76</v>
      </c>
      <c r="G46" s="19">
        <v>0</v>
      </c>
      <c r="H46" s="36">
        <v>2217.04</v>
      </c>
      <c r="I46" s="19">
        <v>3445.4</v>
      </c>
      <c r="J46" s="36">
        <v>0</v>
      </c>
      <c r="K46" s="36">
        <v>3376.92</v>
      </c>
      <c r="L46" s="36">
        <v>0</v>
      </c>
      <c r="M46" s="19">
        <v>0</v>
      </c>
      <c r="N46" s="36">
        <v>0</v>
      </c>
      <c r="O46" s="19">
        <v>0</v>
      </c>
      <c r="P46" s="36">
        <v>2255.56</v>
      </c>
      <c r="Q46" s="36">
        <v>0</v>
      </c>
      <c r="R46" s="19">
        <v>0</v>
      </c>
      <c r="S46" s="36">
        <v>0</v>
      </c>
      <c r="T46" s="36">
        <v>0</v>
      </c>
      <c r="U46" s="19">
        <v>0</v>
      </c>
      <c r="V46" s="23">
        <f t="shared" si="11"/>
        <v>17680.68</v>
      </c>
      <c r="W46"/>
      <c r="X46"/>
      <c r="Y46"/>
    </row>
    <row r="47" spans="1:25" ht="17.25" customHeight="1">
      <c r="A47" s="12" t="s">
        <v>57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f t="shared" si="11"/>
        <v>0</v>
      </c>
      <c r="W47"/>
      <c r="X47"/>
      <c r="Y47"/>
    </row>
    <row r="48" spans="1:25" ht="17.25" customHeight="1">
      <c r="A48" s="12" t="s">
        <v>58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/>
      <c r="X48"/>
      <c r="Y48"/>
    </row>
    <row r="49" spans="1:25" ht="17.25" customHeight="1">
      <c r="A49" s="12" t="s">
        <v>144</v>
      </c>
      <c r="B49" s="35">
        <f>ROUND((B32-1)*B44,2)</f>
        <v>94308.6</v>
      </c>
      <c r="C49" s="19">
        <v>0</v>
      </c>
      <c r="D49" s="35">
        <f>ROUND((D32-1)*D44,2)</f>
        <v>55460.14</v>
      </c>
      <c r="E49" s="19">
        <v>0</v>
      </c>
      <c r="F49" s="36">
        <f aca="true" t="shared" si="14" ref="F49:P49">ROUND(F32*F44,2)</f>
        <v>0</v>
      </c>
      <c r="G49" s="36">
        <f t="shared" si="14"/>
        <v>0</v>
      </c>
      <c r="H49" s="36">
        <f t="shared" si="14"/>
        <v>0</v>
      </c>
      <c r="I49" s="36">
        <f t="shared" si="14"/>
        <v>0</v>
      </c>
      <c r="J49" s="35">
        <f>ROUND((J32-1)*J44,2)</f>
        <v>13409.87</v>
      </c>
      <c r="K49" s="36">
        <f t="shared" si="14"/>
        <v>0</v>
      </c>
      <c r="L49" s="35">
        <f>ROUND((L32-1)*L44,2)</f>
        <v>32981.36</v>
      </c>
      <c r="M49" s="19">
        <v>0</v>
      </c>
      <c r="N49" s="35">
        <f>ROUND((N32-1)*N44,2)</f>
        <v>59175.26</v>
      </c>
      <c r="O49" s="19">
        <v>0</v>
      </c>
      <c r="P49" s="36">
        <f t="shared" si="14"/>
        <v>0</v>
      </c>
      <c r="Q49" s="35">
        <f>ROUND((Q32-1)*Q44,2)</f>
        <v>71276.64</v>
      </c>
      <c r="R49" s="19">
        <v>0</v>
      </c>
      <c r="S49" s="35">
        <f>ROUND((S32-1)*S44,2)</f>
        <v>73034.32</v>
      </c>
      <c r="T49" s="35">
        <f>ROUND((T32-1)*T44,2)</f>
        <v>41810.72</v>
      </c>
      <c r="U49" s="19">
        <v>0</v>
      </c>
      <c r="V49" s="23">
        <f aca="true" t="shared" si="15" ref="V49:V55">SUM(B49:T49)</f>
        <v>441456.91000000003</v>
      </c>
      <c r="W49"/>
      <c r="X49"/>
      <c r="Y49"/>
    </row>
    <row r="50" spans="1:25" ht="17.25" customHeight="1">
      <c r="A50" s="12" t="s">
        <v>145</v>
      </c>
      <c r="B50" s="36">
        <v>43027.77</v>
      </c>
      <c r="C50" s="19">
        <v>0</v>
      </c>
      <c r="D50" s="36">
        <v>43279.94</v>
      </c>
      <c r="E50" s="19">
        <v>0</v>
      </c>
      <c r="F50" s="36">
        <v>0</v>
      </c>
      <c r="G50" s="36">
        <v>0</v>
      </c>
      <c r="H50" s="36">
        <v>0</v>
      </c>
      <c r="I50" s="36">
        <v>0</v>
      </c>
      <c r="J50" s="36">
        <v>24111.99</v>
      </c>
      <c r="K50" s="36">
        <v>0</v>
      </c>
      <c r="L50" s="36">
        <v>5310.57</v>
      </c>
      <c r="M50" s="19">
        <v>0</v>
      </c>
      <c r="N50" s="36">
        <v>613.43</v>
      </c>
      <c r="O50" s="19">
        <v>0</v>
      </c>
      <c r="P50" s="36">
        <v>0</v>
      </c>
      <c r="Q50" s="36">
        <v>58450.5</v>
      </c>
      <c r="R50" s="19">
        <v>0</v>
      </c>
      <c r="S50" s="36">
        <v>10077.83</v>
      </c>
      <c r="T50" s="36">
        <v>10358.23</v>
      </c>
      <c r="U50" s="19">
        <v>0</v>
      </c>
      <c r="V50" s="23">
        <f t="shared" si="15"/>
        <v>195230.25999999998</v>
      </c>
      <c r="W50"/>
      <c r="X50"/>
      <c r="Y50"/>
    </row>
    <row r="51" spans="1:25" ht="17.25" customHeight="1">
      <c r="A51" s="12" t="s">
        <v>146</v>
      </c>
      <c r="B51" s="35">
        <v>-10900.92</v>
      </c>
      <c r="C51" s="19">
        <v>0</v>
      </c>
      <c r="D51" s="35">
        <v>-15935.98</v>
      </c>
      <c r="E51" s="19">
        <v>0</v>
      </c>
      <c r="F51" s="36">
        <v>0</v>
      </c>
      <c r="G51" s="36">
        <v>0</v>
      </c>
      <c r="H51" s="36">
        <v>0</v>
      </c>
      <c r="I51" s="36">
        <v>0</v>
      </c>
      <c r="J51" s="35">
        <v>-7011.33</v>
      </c>
      <c r="K51" s="36">
        <v>0</v>
      </c>
      <c r="L51" s="35">
        <v>-2807.05</v>
      </c>
      <c r="M51" s="19">
        <v>0</v>
      </c>
      <c r="N51" s="35">
        <v>-2869.99</v>
      </c>
      <c r="O51" s="19">
        <v>0</v>
      </c>
      <c r="P51" s="36">
        <v>0</v>
      </c>
      <c r="Q51" s="35">
        <v>-7401.55</v>
      </c>
      <c r="R51" s="19">
        <v>0</v>
      </c>
      <c r="S51" s="35">
        <v>-3864.42</v>
      </c>
      <c r="T51" s="35">
        <v>-6180.56</v>
      </c>
      <c r="U51" s="19">
        <v>0</v>
      </c>
      <c r="V51" s="35">
        <f t="shared" si="15"/>
        <v>-56971.8</v>
      </c>
      <c r="W51"/>
      <c r="X51"/>
      <c r="Y51"/>
    </row>
    <row r="52" spans="1:25" ht="17.25" customHeight="1">
      <c r="A52" s="12" t="s">
        <v>147</v>
      </c>
      <c r="B52" s="35">
        <v>0</v>
      </c>
      <c r="C52" s="19">
        <v>0</v>
      </c>
      <c r="D52" s="35">
        <v>0</v>
      </c>
      <c r="E52" s="19">
        <v>0</v>
      </c>
      <c r="F52" s="36">
        <v>0</v>
      </c>
      <c r="G52" s="36">
        <v>0</v>
      </c>
      <c r="H52" s="36">
        <v>0</v>
      </c>
      <c r="I52" s="36">
        <v>0</v>
      </c>
      <c r="J52" s="35">
        <v>0</v>
      </c>
      <c r="K52" s="36">
        <v>0</v>
      </c>
      <c r="L52" s="35">
        <v>-18698.3</v>
      </c>
      <c r="M52" s="19">
        <v>0</v>
      </c>
      <c r="N52" s="35">
        <v>-17238.86</v>
      </c>
      <c r="O52" s="19">
        <v>0</v>
      </c>
      <c r="P52" s="36">
        <v>0</v>
      </c>
      <c r="Q52" s="36">
        <v>0</v>
      </c>
      <c r="R52" s="19">
        <v>0</v>
      </c>
      <c r="S52" s="35">
        <v>0</v>
      </c>
      <c r="T52" s="35">
        <v>0</v>
      </c>
      <c r="U52" s="19">
        <v>0</v>
      </c>
      <c r="V52" s="35">
        <f t="shared" si="15"/>
        <v>-35937.16</v>
      </c>
      <c r="W52"/>
      <c r="X52"/>
      <c r="Y52"/>
    </row>
    <row r="53" spans="1:25" ht="17.25" customHeight="1">
      <c r="A53" s="16" t="s">
        <v>60</v>
      </c>
      <c r="B53" s="36">
        <v>17409.72</v>
      </c>
      <c r="C53" s="19">
        <v>0</v>
      </c>
      <c r="D53" s="36">
        <v>24146.67</v>
      </c>
      <c r="E53" s="19">
        <v>0</v>
      </c>
      <c r="F53" s="36">
        <v>8108.73</v>
      </c>
      <c r="G53" s="19">
        <v>0</v>
      </c>
      <c r="H53" s="36">
        <v>7247.21</v>
      </c>
      <c r="I53" s="36">
        <v>23055.24</v>
      </c>
      <c r="J53" s="36">
        <v>0</v>
      </c>
      <c r="K53" s="36">
        <v>8742.61</v>
      </c>
      <c r="L53" s="36">
        <v>1572.29</v>
      </c>
      <c r="M53" s="19">
        <v>0</v>
      </c>
      <c r="N53" s="36">
        <v>3559.58</v>
      </c>
      <c r="O53" s="19">
        <v>0</v>
      </c>
      <c r="P53" s="36">
        <v>1454.79</v>
      </c>
      <c r="Q53" s="36">
        <v>8939.43</v>
      </c>
      <c r="R53" s="19">
        <v>0</v>
      </c>
      <c r="S53" s="36">
        <v>4321.96</v>
      </c>
      <c r="T53" s="36">
        <v>3342.65</v>
      </c>
      <c r="U53" s="19">
        <v>0</v>
      </c>
      <c r="V53" s="36">
        <f t="shared" si="15"/>
        <v>111900.87999999999</v>
      </c>
      <c r="W53"/>
      <c r="X53"/>
      <c r="Y53"/>
    </row>
    <row r="54" spans="1:22" ht="17.25" customHeight="1">
      <c r="A54" s="16"/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/>
      <c r="O54" s="19">
        <v>0</v>
      </c>
      <c r="P54" s="19"/>
      <c r="Q54" s="19"/>
      <c r="R54" s="19">
        <v>0</v>
      </c>
      <c r="S54" s="19">
        <v>0</v>
      </c>
      <c r="T54" s="19"/>
      <c r="U54" s="19">
        <v>0</v>
      </c>
      <c r="V54" s="19">
        <f t="shared" si="15"/>
        <v>0</v>
      </c>
    </row>
    <row r="55" spans="1:22" ht="17.25" customHeight="1">
      <c r="A55" s="42"/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/>
      <c r="O55" s="49">
        <v>0</v>
      </c>
      <c r="P55" s="49"/>
      <c r="Q55" s="49"/>
      <c r="R55" s="49">
        <v>0</v>
      </c>
      <c r="S55" s="49">
        <v>0</v>
      </c>
      <c r="T55" s="49"/>
      <c r="U55" s="49">
        <v>0</v>
      </c>
      <c r="V55" s="49">
        <f t="shared" si="15"/>
        <v>0</v>
      </c>
    </row>
    <row r="56" spans="1:22" ht="17.25" customHeight="1">
      <c r="A56" s="16"/>
      <c r="B56" s="19">
        <v>0</v>
      </c>
      <c r="C56" s="19"/>
      <c r="D56" s="19">
        <v>0</v>
      </c>
      <c r="E56" s="19"/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/>
      <c r="N56" s="19"/>
      <c r="O56" s="19"/>
      <c r="P56" s="19"/>
      <c r="Q56" s="19"/>
      <c r="R56" s="19"/>
      <c r="S56" s="19">
        <v>0</v>
      </c>
      <c r="T56" s="19"/>
      <c r="U56" s="19"/>
      <c r="V56" s="19"/>
    </row>
    <row r="57" spans="1:25" ht="18.75" customHeight="1">
      <c r="A57" s="2" t="s">
        <v>61</v>
      </c>
      <c r="B57" s="35">
        <f aca="true" t="shared" si="16" ref="B57:T57">+B58+B65+B102+B103</f>
        <v>-192826.75000000003</v>
      </c>
      <c r="C57" s="35">
        <f t="shared" si="16"/>
        <v>56676.78</v>
      </c>
      <c r="D57" s="35">
        <f t="shared" si="16"/>
        <v>-221037.05000000002</v>
      </c>
      <c r="E57" s="35">
        <f>+E58+E65+E102+E103</f>
        <v>49400</v>
      </c>
      <c r="F57" s="35">
        <f t="shared" si="16"/>
        <v>-135997.46000000002</v>
      </c>
      <c r="G57" s="35">
        <f t="shared" si="16"/>
        <v>-145673.52000000002</v>
      </c>
      <c r="H57" s="35">
        <f t="shared" si="16"/>
        <v>-75600.02</v>
      </c>
      <c r="I57" s="35">
        <f t="shared" si="16"/>
        <v>-116125.29000000001</v>
      </c>
      <c r="J57" s="35">
        <f t="shared" si="16"/>
        <v>-82696.66999999998</v>
      </c>
      <c r="K57" s="35">
        <f t="shared" si="16"/>
        <v>-88985.48999999999</v>
      </c>
      <c r="L57" s="35">
        <f t="shared" si="16"/>
        <v>-42132.439999999995</v>
      </c>
      <c r="M57" s="35">
        <f>+M58+M65+M102+M103</f>
        <v>4360</v>
      </c>
      <c r="N57" s="35">
        <f t="shared" si="16"/>
        <v>-368112.83999999997</v>
      </c>
      <c r="O57" s="35">
        <f>+O58+O65+O102+O103</f>
        <v>2180</v>
      </c>
      <c r="P57" s="35">
        <f t="shared" si="16"/>
        <v>-44390.63</v>
      </c>
      <c r="Q57" s="35">
        <f t="shared" si="16"/>
        <v>-110415.09000000001</v>
      </c>
      <c r="R57" s="35">
        <f t="shared" si="16"/>
        <v>57680</v>
      </c>
      <c r="S57" s="35">
        <f t="shared" si="16"/>
        <v>-50515.04</v>
      </c>
      <c r="T57" s="35">
        <f t="shared" si="16"/>
        <v>-121480.7</v>
      </c>
      <c r="U57" s="35">
        <f>+U58+U65+U102+U103</f>
        <v>31690.4</v>
      </c>
      <c r="V57" s="35">
        <f>SUM(B57:U57)</f>
        <v>-1594001.81</v>
      </c>
      <c r="W57"/>
      <c r="X57"/>
      <c r="Y57"/>
    </row>
    <row r="58" spans="1:25" ht="18.75" customHeight="1">
      <c r="A58" s="16" t="s">
        <v>62</v>
      </c>
      <c r="B58" s="35">
        <f aca="true" t="shared" si="17" ref="B58:T58">B59+B60+B61+B62+B63+B64</f>
        <v>-178315.80000000002</v>
      </c>
      <c r="C58" s="19">
        <v>0</v>
      </c>
      <c r="D58" s="35">
        <f t="shared" si="17"/>
        <v>-199957.77000000002</v>
      </c>
      <c r="E58" s="19">
        <v>0</v>
      </c>
      <c r="F58" s="35">
        <f t="shared" si="17"/>
        <v>-185316.32</v>
      </c>
      <c r="G58" s="35">
        <f t="shared" si="17"/>
        <v>-30568.7</v>
      </c>
      <c r="H58" s="35">
        <f t="shared" si="17"/>
        <v>-65222.4</v>
      </c>
      <c r="I58" s="35">
        <f t="shared" si="17"/>
        <v>-176696.53</v>
      </c>
      <c r="J58" s="35">
        <f t="shared" si="17"/>
        <v>-88580</v>
      </c>
      <c r="K58" s="35">
        <f t="shared" si="17"/>
        <v>-109180.82999999999</v>
      </c>
      <c r="L58" s="35">
        <f t="shared" si="17"/>
        <v>-32592.159999999996</v>
      </c>
      <c r="M58" s="19">
        <v>0</v>
      </c>
      <c r="N58" s="35">
        <f t="shared" si="17"/>
        <v>-44009.03</v>
      </c>
      <c r="O58" s="19">
        <v>0</v>
      </c>
      <c r="P58" s="35">
        <f t="shared" si="17"/>
        <v>-56465.39</v>
      </c>
      <c r="Q58" s="35">
        <f t="shared" si="17"/>
        <v>-97778.90000000001</v>
      </c>
      <c r="R58" s="19">
        <v>0</v>
      </c>
      <c r="S58" s="35">
        <f t="shared" si="17"/>
        <v>-45377.9</v>
      </c>
      <c r="T58" s="35">
        <f t="shared" si="17"/>
        <v>-112298.8</v>
      </c>
      <c r="U58" s="19">
        <v>0</v>
      </c>
      <c r="V58" s="35">
        <f>SUM(B58:U58)</f>
        <v>-1422360.5299999998</v>
      </c>
      <c r="W58"/>
      <c r="X58"/>
      <c r="Y58"/>
    </row>
    <row r="59" spans="1:25" s="58" customFormat="1" ht="18.75" customHeight="1">
      <c r="A59" s="53" t="s">
        <v>63</v>
      </c>
      <c r="B59" s="55">
        <f>-ROUND(B9*$F$3,2)</f>
        <v>-137075.4</v>
      </c>
      <c r="C59" s="19">
        <v>0</v>
      </c>
      <c r="D59" s="55">
        <f aca="true" t="shared" si="18" ref="D59:T59">-ROUND(D9*$F$3,2)</f>
        <v>-195830.6</v>
      </c>
      <c r="E59" s="19">
        <v>0</v>
      </c>
      <c r="F59" s="55">
        <f t="shared" si="18"/>
        <v>-162922.7</v>
      </c>
      <c r="G59" s="55">
        <f t="shared" si="18"/>
        <v>-30568.7</v>
      </c>
      <c r="H59" s="55">
        <f t="shared" si="18"/>
        <v>-65222.4</v>
      </c>
      <c r="I59" s="55">
        <f t="shared" si="18"/>
        <v>-115506.6</v>
      </c>
      <c r="J59" s="55">
        <v>-88580</v>
      </c>
      <c r="K59" s="55">
        <f t="shared" si="18"/>
        <v>-45322</v>
      </c>
      <c r="L59" s="55">
        <f t="shared" si="18"/>
        <v>-23873.6</v>
      </c>
      <c r="M59" s="19">
        <v>0</v>
      </c>
      <c r="N59" s="55">
        <f t="shared" si="18"/>
        <v>-31682.4</v>
      </c>
      <c r="O59" s="19">
        <v>0</v>
      </c>
      <c r="P59" s="55">
        <f t="shared" si="18"/>
        <v>-38356</v>
      </c>
      <c r="Q59" s="55">
        <f t="shared" si="18"/>
        <v>-69518.1</v>
      </c>
      <c r="R59" s="19">
        <v>0</v>
      </c>
      <c r="S59" s="55">
        <f t="shared" si="18"/>
        <v>-45377.9</v>
      </c>
      <c r="T59" s="55">
        <f t="shared" si="18"/>
        <v>-112298.8</v>
      </c>
      <c r="U59" s="19">
        <v>0</v>
      </c>
      <c r="V59" s="55">
        <f>SUM(B59:U59)</f>
        <v>-1162135.2</v>
      </c>
      <c r="W59" s="67"/>
      <c r="X59"/>
      <c r="Y59"/>
    </row>
    <row r="60" spans="1:25" ht="18.7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f>SUM(B60:U60)</f>
        <v>0</v>
      </c>
      <c r="W60"/>
      <c r="X60"/>
      <c r="Y60"/>
    </row>
    <row r="61" spans="1:25" ht="18.75" customHeight="1">
      <c r="A61" s="12" t="s">
        <v>65</v>
      </c>
      <c r="B61" s="35">
        <v>-8.6</v>
      </c>
      <c r="C61" s="19">
        <v>0</v>
      </c>
      <c r="D61" s="35">
        <v>0</v>
      </c>
      <c r="E61" s="19">
        <v>0</v>
      </c>
      <c r="F61" s="19">
        <v>-43</v>
      </c>
      <c r="G61" s="19">
        <v>0</v>
      </c>
      <c r="H61" s="19">
        <v>0</v>
      </c>
      <c r="I61" s="19">
        <v>-12.9</v>
      </c>
      <c r="J61" s="19">
        <v>0</v>
      </c>
      <c r="K61" s="19">
        <v>-21.5</v>
      </c>
      <c r="L61" s="35">
        <v>-5</v>
      </c>
      <c r="M61" s="19">
        <v>0</v>
      </c>
      <c r="N61" s="19">
        <v>-7.08</v>
      </c>
      <c r="O61" s="19">
        <v>0</v>
      </c>
      <c r="P61" s="19">
        <v>-10.4</v>
      </c>
      <c r="Q61" s="19">
        <v>-16.22</v>
      </c>
      <c r="R61" s="19">
        <v>0</v>
      </c>
      <c r="S61" s="19">
        <v>0</v>
      </c>
      <c r="T61" s="19">
        <v>0</v>
      </c>
      <c r="U61" s="19">
        <v>0</v>
      </c>
      <c r="V61" s="35">
        <f>SUM(B61:U61)</f>
        <v>-124.7</v>
      </c>
      <c r="W61"/>
      <c r="X61"/>
      <c r="Y61"/>
    </row>
    <row r="62" spans="1:25" ht="18.75" customHeight="1">
      <c r="A62" s="12" t="s">
        <v>66</v>
      </c>
      <c r="B62" s="35">
        <v>-3070.2</v>
      </c>
      <c r="C62" s="19">
        <v>0</v>
      </c>
      <c r="D62" s="35">
        <v>-1406.1</v>
      </c>
      <c r="E62" s="19">
        <v>0</v>
      </c>
      <c r="F62" s="19">
        <v>-1384.6</v>
      </c>
      <c r="G62" s="19">
        <v>0</v>
      </c>
      <c r="H62" s="19">
        <v>0</v>
      </c>
      <c r="I62" s="19">
        <v>-1978</v>
      </c>
      <c r="J62" s="19">
        <v>0</v>
      </c>
      <c r="K62" s="19">
        <v>-963.2</v>
      </c>
      <c r="L62" s="35">
        <v>-101.21</v>
      </c>
      <c r="M62" s="19">
        <v>0</v>
      </c>
      <c r="N62" s="19">
        <v>-143.09</v>
      </c>
      <c r="O62" s="19">
        <v>0</v>
      </c>
      <c r="P62" s="19">
        <v>-210.22</v>
      </c>
      <c r="Q62" s="19">
        <v>-328.08</v>
      </c>
      <c r="R62" s="19">
        <v>0</v>
      </c>
      <c r="S62" s="19">
        <v>0</v>
      </c>
      <c r="T62" s="19">
        <v>0</v>
      </c>
      <c r="U62" s="19">
        <v>0</v>
      </c>
      <c r="V62" s="35">
        <f>SUM(B62:U62)</f>
        <v>-9584.699999999999</v>
      </c>
      <c r="W62"/>
      <c r="X62"/>
      <c r="Y62"/>
    </row>
    <row r="63" spans="1:25" ht="18.75" customHeight="1">
      <c r="A63" s="12" t="s">
        <v>67</v>
      </c>
      <c r="B63" s="35">
        <v>-38161.6</v>
      </c>
      <c r="C63" s="19">
        <v>0</v>
      </c>
      <c r="D63" s="35">
        <v>-2721.07</v>
      </c>
      <c r="E63" s="19">
        <v>0</v>
      </c>
      <c r="F63" s="19">
        <v>-20966.02</v>
      </c>
      <c r="G63" s="19">
        <v>0</v>
      </c>
      <c r="H63" s="19">
        <v>0</v>
      </c>
      <c r="I63" s="19">
        <v>-59199.03</v>
      </c>
      <c r="J63" s="19">
        <v>0</v>
      </c>
      <c r="K63" s="19">
        <v>-62874.13</v>
      </c>
      <c r="L63" s="35">
        <v>-8612.35</v>
      </c>
      <c r="M63" s="19">
        <v>0</v>
      </c>
      <c r="N63" s="19">
        <v>-12176.46</v>
      </c>
      <c r="O63" s="19">
        <v>0</v>
      </c>
      <c r="P63" s="19">
        <v>-17888.77</v>
      </c>
      <c r="Q63" s="19">
        <v>-27916.5</v>
      </c>
      <c r="R63" s="19">
        <v>0</v>
      </c>
      <c r="S63" s="19">
        <v>0</v>
      </c>
      <c r="T63" s="19">
        <v>0</v>
      </c>
      <c r="U63" s="19">
        <v>0</v>
      </c>
      <c r="V63" s="35">
        <f>SUM(B63:U63)</f>
        <v>-250515.93</v>
      </c>
      <c r="W63"/>
      <c r="X63"/>
      <c r="Y63"/>
    </row>
    <row r="64" spans="1:25" ht="18.75" customHeight="1">
      <c r="A64" s="12" t="s">
        <v>68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f>SUM(B64:U64)</f>
        <v>0</v>
      </c>
      <c r="W64"/>
      <c r="X64"/>
      <c r="Y64"/>
    </row>
    <row r="65" spans="1:25" s="58" customFormat="1" ht="18.75" customHeight="1">
      <c r="A65" s="16" t="s">
        <v>69</v>
      </c>
      <c r="B65" s="55">
        <f aca="true" t="shared" si="19" ref="B65:T65">SUM(B66:B101)</f>
        <v>-14510.95</v>
      </c>
      <c r="C65" s="19">
        <v>0</v>
      </c>
      <c r="D65" s="55">
        <f t="shared" si="19"/>
        <v>-21079.280000000002</v>
      </c>
      <c r="E65" s="19">
        <v>0</v>
      </c>
      <c r="F65" s="35">
        <f t="shared" si="19"/>
        <v>-21017.14</v>
      </c>
      <c r="G65" s="35">
        <f t="shared" si="19"/>
        <v>-115104.82</v>
      </c>
      <c r="H65" s="35">
        <f t="shared" si="19"/>
        <v>-10377.62</v>
      </c>
      <c r="I65" s="35">
        <f t="shared" si="19"/>
        <v>-13964.76</v>
      </c>
      <c r="J65" s="35">
        <f t="shared" si="19"/>
        <v>-18285.239999999998</v>
      </c>
      <c r="K65" s="35">
        <f t="shared" si="19"/>
        <v>-8798.1</v>
      </c>
      <c r="L65" s="35">
        <f t="shared" si="19"/>
        <v>-9540.28</v>
      </c>
      <c r="M65" s="19">
        <v>0</v>
      </c>
      <c r="N65" s="35">
        <f t="shared" si="19"/>
        <v>-324103.81</v>
      </c>
      <c r="O65" s="19">
        <v>0</v>
      </c>
      <c r="P65" s="35">
        <f t="shared" si="19"/>
        <v>-8355.24</v>
      </c>
      <c r="Q65" s="35">
        <f t="shared" si="19"/>
        <v>-12636.19</v>
      </c>
      <c r="R65" s="19">
        <v>0</v>
      </c>
      <c r="S65" s="55">
        <f t="shared" si="19"/>
        <v>-5137.14</v>
      </c>
      <c r="T65" s="55">
        <f t="shared" si="19"/>
        <v>-9181.9</v>
      </c>
      <c r="U65" s="19">
        <v>0</v>
      </c>
      <c r="V65" s="55">
        <f>SUM(B65:U65)</f>
        <v>-592092.47</v>
      </c>
      <c r="W65"/>
      <c r="X65"/>
      <c r="Y65"/>
    </row>
    <row r="66" spans="1:25" ht="18.75" customHeight="1">
      <c r="A66" s="12" t="s">
        <v>70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-46961.64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/>
      <c r="X66"/>
      <c r="Y66"/>
    </row>
    <row r="67" spans="1:25" ht="18.75" customHeight="1">
      <c r="A67" s="12" t="s">
        <v>71</v>
      </c>
      <c r="B67" s="19">
        <v>0</v>
      </c>
      <c r="C67" s="19">
        <v>0</v>
      </c>
      <c r="D67" s="35">
        <v>-14.04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55">
        <f>SUM(B67:U67)</f>
        <v>-14.04</v>
      </c>
      <c r="W67"/>
      <c r="X67"/>
      <c r="Y67"/>
    </row>
    <row r="68" spans="1:25" ht="18.75" customHeight="1">
      <c r="A68" s="12" t="s">
        <v>72</v>
      </c>
      <c r="B68" s="19">
        <v>0</v>
      </c>
      <c r="C68" s="19">
        <v>0</v>
      </c>
      <c r="D68" s="19">
        <v>0</v>
      </c>
      <c r="E68" s="19">
        <v>0</v>
      </c>
      <c r="F68" s="35">
        <v>-1103.33</v>
      </c>
      <c r="G68" s="35">
        <v>-2571.87</v>
      </c>
      <c r="H68" s="35">
        <v>0</v>
      </c>
      <c r="I68" s="19">
        <v>0</v>
      </c>
      <c r="J68" s="35">
        <v>-7892.86</v>
      </c>
      <c r="K68" s="19">
        <v>0</v>
      </c>
      <c r="L68" s="19">
        <v>-5392.18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55">
        <f>SUM(B68:U68)</f>
        <v>-16960.239999999998</v>
      </c>
      <c r="W68"/>
      <c r="X68"/>
      <c r="Y68"/>
    </row>
    <row r="69" spans="1:25" ht="18.75" customHeight="1">
      <c r="A69" s="12" t="s">
        <v>73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35">
        <v>-60000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35">
        <f>SUM(B69:U69)</f>
        <v>-60000</v>
      </c>
      <c r="W69"/>
      <c r="X69"/>
      <c r="Y69"/>
    </row>
    <row r="70" spans="1:25" ht="18.75" customHeight="1">
      <c r="A70" s="34" t="s">
        <v>74</v>
      </c>
      <c r="B70" s="35">
        <v>-14510.95</v>
      </c>
      <c r="C70" s="19">
        <v>0</v>
      </c>
      <c r="D70" s="35">
        <v>-21065.24</v>
      </c>
      <c r="E70" s="19">
        <v>0</v>
      </c>
      <c r="F70" s="35">
        <v>-19913.81</v>
      </c>
      <c r="G70" s="35">
        <v>-5033.81</v>
      </c>
      <c r="H70" s="35">
        <v>-10377.62</v>
      </c>
      <c r="I70" s="35">
        <v>-13964.76</v>
      </c>
      <c r="J70" s="35">
        <v>-10392.38</v>
      </c>
      <c r="K70" s="35">
        <v>-8798.1</v>
      </c>
      <c r="L70" s="35">
        <v>-4148.1</v>
      </c>
      <c r="M70" s="19">
        <v>0</v>
      </c>
      <c r="N70" s="35">
        <v>-4103.81</v>
      </c>
      <c r="O70" s="19">
        <v>0</v>
      </c>
      <c r="P70" s="35">
        <v>-8355.24</v>
      </c>
      <c r="Q70" s="35">
        <v>-12636.19</v>
      </c>
      <c r="R70" s="19">
        <v>0</v>
      </c>
      <c r="S70" s="35">
        <v>-5137.14</v>
      </c>
      <c r="T70" s="35">
        <v>-9181.9</v>
      </c>
      <c r="U70" s="19">
        <v>0</v>
      </c>
      <c r="V70" s="55">
        <f>SUM(B70:U70)</f>
        <v>-147619.05000000002</v>
      </c>
      <c r="W70"/>
      <c r="X70"/>
      <c r="Y70"/>
    </row>
    <row r="71" spans="1:25" ht="18.75" customHeight="1">
      <c r="A71" s="12" t="s">
        <v>75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/>
      <c r="X71"/>
      <c r="Y71"/>
    </row>
    <row r="72" spans="1:25" ht="18.75" customHeight="1">
      <c r="A72" s="12" t="s">
        <v>76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/>
      <c r="X72"/>
      <c r="Y72"/>
    </row>
    <row r="73" spans="1:25" ht="18.75" customHeight="1">
      <c r="A73" s="12" t="s">
        <v>77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/>
      <c r="X73"/>
      <c r="Y73"/>
    </row>
    <row r="74" spans="1:25" ht="18.75" customHeight="1">
      <c r="A74" s="12" t="s">
        <v>78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/>
      <c r="X74"/>
      <c r="Y74"/>
    </row>
    <row r="75" spans="1:25" ht="18.75" customHeight="1">
      <c r="A75" s="12" t="s">
        <v>79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/>
      <c r="X75"/>
      <c r="Y75"/>
    </row>
    <row r="76" spans="1:25" ht="18.75" customHeight="1">
      <c r="A76" s="12" t="s">
        <v>80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/>
      <c r="X76"/>
      <c r="Y76"/>
    </row>
    <row r="77" spans="1:25" ht="18.75" customHeight="1">
      <c r="A77" s="12" t="s">
        <v>81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/>
      <c r="X77"/>
      <c r="Y77"/>
    </row>
    <row r="78" spans="1:25" ht="18.75" customHeight="1">
      <c r="A78" s="12" t="s">
        <v>82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55">
        <v>-320000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55">
        <f>SUM(B78:U78)</f>
        <v>-320000</v>
      </c>
      <c r="W78"/>
      <c r="X78"/>
      <c r="Y78"/>
    </row>
    <row r="79" spans="1:25" ht="18.75" customHeight="1">
      <c r="A79" s="12" t="s">
        <v>83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/>
      <c r="X79"/>
      <c r="Y79"/>
    </row>
    <row r="80" spans="1:25" ht="18.75" customHeight="1">
      <c r="A80" s="12" t="s">
        <v>84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0</v>
      </c>
      <c r="W80"/>
      <c r="X80"/>
      <c r="Y80"/>
    </row>
    <row r="81" spans="1:25" ht="18.75" customHeight="1">
      <c r="A81" s="12" t="s">
        <v>85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/>
      <c r="X81"/>
      <c r="Y81"/>
    </row>
    <row r="82" spans="1:25" ht="18.75" customHeight="1">
      <c r="A82" s="12" t="s">
        <v>86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35">
        <v>-537.5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55">
        <f>SUM(B82:U82)</f>
        <v>-537.5</v>
      </c>
      <c r="W82"/>
      <c r="X82"/>
      <c r="Y82"/>
    </row>
    <row r="83" spans="1:25" ht="18.75" customHeight="1">
      <c r="A83" s="12" t="s">
        <v>87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/>
      <c r="X83"/>
      <c r="Y83"/>
    </row>
    <row r="84" spans="1:25" ht="18.75" customHeight="1">
      <c r="A84" s="12" t="s">
        <v>88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/>
      <c r="X84"/>
      <c r="Y84"/>
    </row>
    <row r="85" spans="1:25" ht="18.75" customHeight="1">
      <c r="A85" s="12" t="s">
        <v>89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/>
      <c r="X85"/>
      <c r="Y85"/>
    </row>
    <row r="86" spans="1:25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/>
      <c r="X86"/>
      <c r="Y86"/>
    </row>
    <row r="87" spans="1:25" ht="18.75" customHeight="1">
      <c r="A87" s="12" t="s">
        <v>91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47"/>
      <c r="X87"/>
      <c r="Y87"/>
    </row>
    <row r="88" spans="1:25" ht="18.75" customHeight="1">
      <c r="A88" s="12" t="s">
        <v>92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46"/>
      <c r="X88"/>
      <c r="Y88"/>
    </row>
    <row r="89" spans="1:25" ht="18.75" customHeight="1">
      <c r="A89" s="12" t="s">
        <v>93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46"/>
      <c r="X89"/>
      <c r="Y89"/>
    </row>
    <row r="90" spans="1:25" ht="18.75" customHeight="1">
      <c r="A90" s="12" t="s">
        <v>94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46"/>
      <c r="X90"/>
      <c r="Y90"/>
    </row>
    <row r="91" spans="1:25" ht="18.75" customHeight="1">
      <c r="A91" s="12" t="s">
        <v>95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46"/>
      <c r="X91"/>
      <c r="Y91"/>
    </row>
    <row r="92" spans="1:25" ht="18.75" customHeight="1">
      <c r="A92" s="12" t="s">
        <v>96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46"/>
      <c r="X92"/>
      <c r="Y92"/>
    </row>
    <row r="93" spans="1:23" s="58" customFormat="1" ht="18.75" customHeight="1">
      <c r="A93" s="53" t="s">
        <v>97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57"/>
    </row>
    <row r="94" spans="1:25" ht="18.75" customHeight="1">
      <c r="A94" s="53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46"/>
      <c r="X94"/>
      <c r="Y94"/>
    </row>
    <row r="95" spans="1:25" ht="18.75" customHeight="1">
      <c r="A95" s="53" t="s">
        <v>99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46"/>
      <c r="X95"/>
      <c r="Y95"/>
    </row>
    <row r="96" spans="1:25" ht="18.75" customHeight="1">
      <c r="A96" s="60" t="s">
        <v>100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46"/>
      <c r="X96"/>
      <c r="Y96"/>
    </row>
    <row r="97" spans="1:25" ht="18.75" customHeight="1">
      <c r="A97" s="15" t="s">
        <v>101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46"/>
      <c r="X97"/>
      <c r="Y97"/>
    </row>
    <row r="98" spans="1:25" ht="18.75" customHeight="1">
      <c r="A98" s="15" t="s">
        <v>102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f>SUM(B98:U98)</f>
        <v>0</v>
      </c>
      <c r="W98" s="46"/>
      <c r="X98"/>
      <c r="Y98"/>
    </row>
    <row r="99" spans="1:25" ht="18.75" customHeight="1">
      <c r="A99" s="15" t="s">
        <v>103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46"/>
      <c r="X99"/>
      <c r="Y99"/>
    </row>
    <row r="100" spans="1:25" s="58" customFormat="1" ht="18.75" customHeight="1">
      <c r="A100" s="53" t="s">
        <v>104</v>
      </c>
      <c r="B100" s="19">
        <v>0</v>
      </c>
      <c r="C100" s="19">
        <v>0</v>
      </c>
      <c r="D100" s="19">
        <v>0</v>
      </c>
      <c r="E100" s="19">
        <v>0</v>
      </c>
      <c r="F100" s="50">
        <v>0</v>
      </c>
      <c r="G100" s="50">
        <v>0</v>
      </c>
      <c r="H100" s="50">
        <v>0</v>
      </c>
      <c r="I100" s="50">
        <v>0</v>
      </c>
      <c r="J100" s="50">
        <v>0</v>
      </c>
      <c r="K100" s="50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50">
        <v>0</v>
      </c>
      <c r="T100" s="50">
        <v>0</v>
      </c>
      <c r="U100" s="19">
        <v>0</v>
      </c>
      <c r="V100" s="19">
        <f>SUM(B100:U100)</f>
        <v>0</v>
      </c>
      <c r="W100" s="57"/>
      <c r="X100"/>
      <c r="Y100"/>
    </row>
    <row r="101" spans="1:23" ht="18.75" customHeight="1">
      <c r="A101" s="15"/>
      <c r="B101" s="19">
        <v>0</v>
      </c>
      <c r="C101" s="19"/>
      <c r="D101" s="19">
        <v>0</v>
      </c>
      <c r="E101" s="19"/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/>
      <c r="N101" s="35"/>
      <c r="O101" s="19"/>
      <c r="P101" s="35"/>
      <c r="Q101" s="35"/>
      <c r="R101" s="19"/>
      <c r="S101" s="19">
        <v>0</v>
      </c>
      <c r="T101" s="19"/>
      <c r="U101" s="19"/>
      <c r="V101" s="19"/>
      <c r="W101" s="46"/>
    </row>
    <row r="102" spans="1:25" ht="18.75" customHeight="1">
      <c r="A102" s="16" t="s">
        <v>159</v>
      </c>
      <c r="B102" s="35">
        <v>0</v>
      </c>
      <c r="C102" s="35">
        <v>56676.78</v>
      </c>
      <c r="D102" s="35"/>
      <c r="E102" s="35">
        <v>49400</v>
      </c>
      <c r="F102" s="35">
        <v>70336</v>
      </c>
      <c r="G102" s="19">
        <v>0</v>
      </c>
      <c r="H102" s="19">
        <v>0</v>
      </c>
      <c r="I102" s="35">
        <v>74536</v>
      </c>
      <c r="J102" s="35">
        <v>24168.57</v>
      </c>
      <c r="K102" s="35">
        <v>28993.44</v>
      </c>
      <c r="L102" s="35">
        <v>0</v>
      </c>
      <c r="M102" s="35">
        <v>4360</v>
      </c>
      <c r="N102" s="35">
        <v>0</v>
      </c>
      <c r="O102" s="35">
        <v>2180</v>
      </c>
      <c r="P102" s="35">
        <v>20430</v>
      </c>
      <c r="Q102" s="35">
        <v>0</v>
      </c>
      <c r="R102" s="35">
        <v>57680</v>
      </c>
      <c r="S102" s="19">
        <v>0</v>
      </c>
      <c r="T102" s="19">
        <v>0</v>
      </c>
      <c r="U102" s="35">
        <v>31690.4</v>
      </c>
      <c r="V102" s="35">
        <f>SUM(B102:U102)</f>
        <v>420451.19</v>
      </c>
      <c r="W102" s="46"/>
      <c r="X102"/>
      <c r="Y102"/>
    </row>
    <row r="103" spans="1:25" ht="18.75" customHeight="1">
      <c r="A103" s="16" t="s">
        <v>105</v>
      </c>
      <c r="B103" s="19">
        <v>0</v>
      </c>
      <c r="C103" s="19"/>
      <c r="D103" s="19">
        <v>0</v>
      </c>
      <c r="E103" s="19"/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/>
      <c r="N103" s="19">
        <v>0</v>
      </c>
      <c r="O103" s="19"/>
      <c r="P103" s="19">
        <v>0</v>
      </c>
      <c r="Q103" s="19">
        <v>0</v>
      </c>
      <c r="R103" s="19"/>
      <c r="S103" s="19">
        <v>0</v>
      </c>
      <c r="T103" s="19">
        <v>0</v>
      </c>
      <c r="U103" s="19">
        <v>0</v>
      </c>
      <c r="V103" s="19">
        <f>SUM(B103:U103)</f>
        <v>0</v>
      </c>
      <c r="W103" s="47"/>
      <c r="X103"/>
      <c r="Y103"/>
    </row>
    <row r="104" spans="1:23" ht="18.75" customHeight="1">
      <c r="A104" s="16"/>
      <c r="B104" s="20">
        <v>0</v>
      </c>
      <c r="C104" s="20"/>
      <c r="D104" s="20">
        <v>0</v>
      </c>
      <c r="E104" s="20"/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/>
      <c r="N104" s="20"/>
      <c r="O104" s="20"/>
      <c r="P104" s="20"/>
      <c r="Q104" s="20"/>
      <c r="R104" s="20"/>
      <c r="S104" s="20">
        <v>0</v>
      </c>
      <c r="T104" s="20"/>
      <c r="U104" s="20"/>
      <c r="V104" s="31">
        <f>SUM(B104:U104)</f>
        <v>0</v>
      </c>
      <c r="W104" s="45"/>
    </row>
    <row r="105" spans="1:23" ht="18.75" customHeight="1">
      <c r="A105" s="16" t="s">
        <v>106</v>
      </c>
      <c r="B105" s="24">
        <f aca="true" t="shared" si="20" ref="B105:I105">+B106+B107</f>
        <v>1733461.59</v>
      </c>
      <c r="C105" s="24">
        <f>+C106+C107</f>
        <v>56676.78</v>
      </c>
      <c r="D105" s="24">
        <f t="shared" si="20"/>
        <v>2531089.4400000004</v>
      </c>
      <c r="E105" s="24">
        <f>+E106+E107</f>
        <v>49400</v>
      </c>
      <c r="F105" s="24">
        <f t="shared" si="20"/>
        <v>2544928.0999999996</v>
      </c>
      <c r="G105" s="24">
        <f t="shared" si="20"/>
        <v>434012.2</v>
      </c>
      <c r="H105" s="24">
        <f t="shared" si="20"/>
        <v>899845.6699999999</v>
      </c>
      <c r="I105" s="24">
        <f t="shared" si="20"/>
        <v>1406348.97</v>
      </c>
      <c r="J105" s="24">
        <f aca="true" t="shared" si="21" ref="J105:Q105">+J106+J107</f>
        <v>1227565.6800000002</v>
      </c>
      <c r="K105" s="24">
        <f t="shared" si="21"/>
        <v>863581.27</v>
      </c>
      <c r="L105" s="24">
        <f t="shared" si="21"/>
        <v>456750.48</v>
      </c>
      <c r="M105" s="24">
        <f>+M106+M107</f>
        <v>4360</v>
      </c>
      <c r="N105" s="24">
        <f t="shared" si="21"/>
        <v>146303.18000000002</v>
      </c>
      <c r="O105" s="24">
        <f>+O106+O107</f>
        <v>2180</v>
      </c>
      <c r="P105" s="24">
        <f t="shared" si="21"/>
        <v>789709.1000000001</v>
      </c>
      <c r="Q105" s="24">
        <f t="shared" si="21"/>
        <v>1224281.19</v>
      </c>
      <c r="R105" s="24">
        <f>+R106+R107</f>
        <v>57680</v>
      </c>
      <c r="S105" s="24">
        <f>+S106+S107</f>
        <v>590303.2299999997</v>
      </c>
      <c r="T105" s="24">
        <f>+T106+T107</f>
        <v>931226.3899999999</v>
      </c>
      <c r="U105" s="24">
        <f>+U106+U107</f>
        <v>31690.4</v>
      </c>
      <c r="V105" s="41">
        <f>SUM(B105:U105)</f>
        <v>15981393.67</v>
      </c>
      <c r="W105" s="61"/>
    </row>
    <row r="106" spans="1:23" ht="18" customHeight="1">
      <c r="A106" s="16" t="s">
        <v>107</v>
      </c>
      <c r="B106" s="24">
        <f aca="true" t="shared" si="22" ref="B106:T106">+B43+B58+B65+B102</f>
        <v>1716051.87</v>
      </c>
      <c r="C106" s="24">
        <f>+C43+C58+C65+C102</f>
        <v>56676.78</v>
      </c>
      <c r="D106" s="24">
        <f t="shared" si="22"/>
        <v>2506942.7700000005</v>
      </c>
      <c r="E106" s="24">
        <f>+E43+E58+E65+E102</f>
        <v>49400</v>
      </c>
      <c r="F106" s="24">
        <f t="shared" si="22"/>
        <v>2536819.3699999996</v>
      </c>
      <c r="G106" s="24">
        <f t="shared" si="22"/>
        <v>434012.2</v>
      </c>
      <c r="H106" s="24">
        <f t="shared" si="22"/>
        <v>892598.46</v>
      </c>
      <c r="I106" s="24">
        <f t="shared" si="22"/>
        <v>1383293.73</v>
      </c>
      <c r="J106" s="24">
        <f t="shared" si="22"/>
        <v>1227565.6800000002</v>
      </c>
      <c r="K106" s="24">
        <f t="shared" si="22"/>
        <v>854838.66</v>
      </c>
      <c r="L106" s="24">
        <f t="shared" si="22"/>
        <v>455178.19</v>
      </c>
      <c r="M106" s="24">
        <f>+M43+M58+M65+M102</f>
        <v>4360</v>
      </c>
      <c r="N106" s="24">
        <f t="shared" si="22"/>
        <v>142743.60000000003</v>
      </c>
      <c r="O106" s="24">
        <f>+O43+O58+O65+O102</f>
        <v>2180</v>
      </c>
      <c r="P106" s="24">
        <f t="shared" si="22"/>
        <v>788254.31</v>
      </c>
      <c r="Q106" s="24">
        <f t="shared" si="22"/>
        <v>1215341.76</v>
      </c>
      <c r="R106" s="24">
        <f>+R43+R58+R65+R102</f>
        <v>57680</v>
      </c>
      <c r="S106" s="24">
        <f t="shared" si="22"/>
        <v>585981.2699999998</v>
      </c>
      <c r="T106" s="24">
        <f t="shared" si="22"/>
        <v>927883.7399999999</v>
      </c>
      <c r="U106" s="24">
        <f>+U43+U58+U65+U102</f>
        <v>31690.4</v>
      </c>
      <c r="V106" s="41">
        <f>SUM(B106:U106)</f>
        <v>15869492.790000001</v>
      </c>
      <c r="W106" s="45"/>
    </row>
    <row r="107" spans="1:23" ht="18.75" customHeight="1">
      <c r="A107" s="16" t="s">
        <v>108</v>
      </c>
      <c r="B107" s="24">
        <f aca="true" t="shared" si="23" ref="B107:I107">IF(+B53+B103+B108&lt;0,0,(B53+B103+B108))</f>
        <v>17409.72</v>
      </c>
      <c r="C107" s="24">
        <f>IF(+C53+C103+C108&lt;0,0,(C53+C103+C108))</f>
        <v>0</v>
      </c>
      <c r="D107" s="24">
        <f t="shared" si="23"/>
        <v>24146.67</v>
      </c>
      <c r="E107" s="24">
        <f>IF(+E53+E103+E108&lt;0,0,(E53+E103+E108))</f>
        <v>0</v>
      </c>
      <c r="F107" s="24">
        <f t="shared" si="23"/>
        <v>8108.73</v>
      </c>
      <c r="G107" s="24">
        <f t="shared" si="23"/>
        <v>0</v>
      </c>
      <c r="H107" s="24">
        <f t="shared" si="23"/>
        <v>7247.21</v>
      </c>
      <c r="I107" s="24">
        <f t="shared" si="23"/>
        <v>23055.24</v>
      </c>
      <c r="J107" s="24">
        <f aca="true" t="shared" si="24" ref="J107:Q107">IF(+J53+J103+J108&lt;0,0,(J53+J103+J108))</f>
        <v>0</v>
      </c>
      <c r="K107" s="24">
        <f t="shared" si="24"/>
        <v>8742.61</v>
      </c>
      <c r="L107" s="24">
        <f t="shared" si="24"/>
        <v>1572.29</v>
      </c>
      <c r="M107" s="24">
        <f>IF(+M53+M103+M108&lt;0,0,(M53+M103+M108))</f>
        <v>0</v>
      </c>
      <c r="N107" s="24">
        <f t="shared" si="24"/>
        <v>3559.58</v>
      </c>
      <c r="O107" s="24">
        <f>IF(+O53+O103+O108&lt;0,0,(O53+O103+O108))</f>
        <v>0</v>
      </c>
      <c r="P107" s="24">
        <f t="shared" si="24"/>
        <v>1454.79</v>
      </c>
      <c r="Q107" s="24">
        <f t="shared" si="24"/>
        <v>8939.43</v>
      </c>
      <c r="R107" s="24">
        <f>IF(+R53+R103+R108&lt;0,0,(R53+R103+R108))</f>
        <v>0</v>
      </c>
      <c r="S107" s="24">
        <f>IF(+S53+S103+S108&lt;0,0,(S53+S103+S108))</f>
        <v>4321.96</v>
      </c>
      <c r="T107" s="24">
        <f>IF(+T53+T103+T108&lt;0,0,(T53+T103+T108))</f>
        <v>3342.65</v>
      </c>
      <c r="U107" s="24">
        <f>IF(+U53+U103+U108&lt;0,0,(U53+U103+U108))</f>
        <v>0</v>
      </c>
      <c r="V107" s="41">
        <f>SUM(B107:U107)</f>
        <v>111900.87999999999</v>
      </c>
      <c r="W107" s="62"/>
    </row>
    <row r="108" spans="1:24" ht="18.75" customHeight="1">
      <c r="A108" s="16" t="s">
        <v>109</v>
      </c>
      <c r="B108" s="19">
        <v>0</v>
      </c>
      <c r="C108" s="19"/>
      <c r="D108" s="19">
        <v>0</v>
      </c>
      <c r="E108" s="19"/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/>
      <c r="N108" s="55">
        <v>0</v>
      </c>
      <c r="O108" s="19"/>
      <c r="P108" s="55">
        <v>0</v>
      </c>
      <c r="Q108" s="55">
        <v>0</v>
      </c>
      <c r="R108" s="19"/>
      <c r="S108" s="19">
        <v>0</v>
      </c>
      <c r="T108" s="19">
        <v>0</v>
      </c>
      <c r="U108" s="19"/>
      <c r="V108" s="31">
        <f>SUM(B108:U108)</f>
        <v>0</v>
      </c>
      <c r="X108" s="48"/>
    </row>
    <row r="109" spans="1:25" ht="18.75" customHeight="1">
      <c r="A109" s="16" t="s">
        <v>110</v>
      </c>
      <c r="B109" s="19">
        <v>0</v>
      </c>
      <c r="C109" s="19"/>
      <c r="D109" s="19">
        <v>0</v>
      </c>
      <c r="E109" s="19"/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/>
      <c r="N109" s="19">
        <v>0</v>
      </c>
      <c r="O109" s="19"/>
      <c r="P109" s="19">
        <v>0</v>
      </c>
      <c r="Q109" s="19">
        <v>0</v>
      </c>
      <c r="R109" s="19"/>
      <c r="S109" s="19">
        <v>0</v>
      </c>
      <c r="T109" s="19">
        <v>0</v>
      </c>
      <c r="U109" s="19"/>
      <c r="V109" s="31">
        <f>SUM(B109:U109)</f>
        <v>0</v>
      </c>
      <c r="W109"/>
      <c r="X109"/>
      <c r="Y109"/>
    </row>
    <row r="110" spans="1:22" ht="18.75" customHeight="1">
      <c r="A110" s="2"/>
      <c r="B110" s="20">
        <v>0</v>
      </c>
      <c r="C110" s="20"/>
      <c r="D110" s="20">
        <v>0</v>
      </c>
      <c r="E110" s="20"/>
      <c r="F110" s="20">
        <v>0</v>
      </c>
      <c r="G110" s="20"/>
      <c r="H110" s="20"/>
      <c r="I110" s="20">
        <v>0</v>
      </c>
      <c r="J110" s="20">
        <v>0</v>
      </c>
      <c r="K110" s="20"/>
      <c r="L110" s="20">
        <v>0</v>
      </c>
      <c r="M110" s="20"/>
      <c r="N110" s="20"/>
      <c r="O110" s="20"/>
      <c r="P110" s="20"/>
      <c r="Q110" s="20"/>
      <c r="R110" s="20"/>
      <c r="S110" s="20">
        <v>0</v>
      </c>
      <c r="T110" s="20"/>
      <c r="U110" s="20"/>
      <c r="V110" s="20"/>
    </row>
    <row r="111" spans="1:22" ht="18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</row>
    <row r="112" spans="1:22" ht="18.75" customHeight="1">
      <c r="A112" s="8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40">
        <v>0</v>
      </c>
      <c r="U112" s="40">
        <v>0</v>
      </c>
      <c r="V112" s="40"/>
    </row>
    <row r="113" spans="1:23" ht="18.75" customHeight="1">
      <c r="A113" s="25" t="s">
        <v>111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38">
        <v>0</v>
      </c>
      <c r="O113" s="18">
        <v>0</v>
      </c>
      <c r="P113" s="38">
        <v>0</v>
      </c>
      <c r="Q113" s="38">
        <v>0</v>
      </c>
      <c r="R113" s="18">
        <v>0</v>
      </c>
      <c r="S113" s="18">
        <v>0</v>
      </c>
      <c r="T113" s="18">
        <v>0</v>
      </c>
      <c r="U113" s="18">
        <v>0</v>
      </c>
      <c r="V113" s="39">
        <f>SUM(V114:V147)</f>
        <v>15981393.67</v>
      </c>
      <c r="W113" s="45"/>
    </row>
    <row r="114" spans="1:22" ht="18.75" customHeight="1">
      <c r="A114" s="26" t="s">
        <v>112</v>
      </c>
      <c r="B114" s="27">
        <v>222590.9</v>
      </c>
      <c r="C114" s="27">
        <v>15019.35</v>
      </c>
      <c r="D114" s="38">
        <v>0</v>
      </c>
      <c r="E114" s="1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18">
        <v>0</v>
      </c>
      <c r="N114" s="38">
        <v>0</v>
      </c>
      <c r="O114" s="18">
        <v>0</v>
      </c>
      <c r="P114" s="38">
        <v>0</v>
      </c>
      <c r="Q114" s="38">
        <v>0</v>
      </c>
      <c r="R114" s="38">
        <v>0</v>
      </c>
      <c r="S114" s="38">
        <v>0</v>
      </c>
      <c r="T114" s="38">
        <v>0</v>
      </c>
      <c r="U114" s="38">
        <v>0</v>
      </c>
      <c r="V114" s="39">
        <f>SUM(B114:U114)</f>
        <v>237610.25</v>
      </c>
    </row>
    <row r="115" spans="1:22" ht="18.75" customHeight="1">
      <c r="A115" s="26" t="s">
        <v>113</v>
      </c>
      <c r="B115" s="27">
        <v>1510870.6900000002</v>
      </c>
      <c r="C115" s="27">
        <v>41657.43</v>
      </c>
      <c r="D115" s="38">
        <v>0</v>
      </c>
      <c r="E115" s="1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18">
        <v>0</v>
      </c>
      <c r="N115" s="38">
        <v>0</v>
      </c>
      <c r="O115" s="18">
        <v>0</v>
      </c>
      <c r="P115" s="38">
        <v>0</v>
      </c>
      <c r="Q115" s="38">
        <v>0</v>
      </c>
      <c r="R115" s="38">
        <v>0</v>
      </c>
      <c r="S115" s="38">
        <v>0</v>
      </c>
      <c r="T115" s="38">
        <v>0</v>
      </c>
      <c r="U115" s="38">
        <v>0</v>
      </c>
      <c r="V115" s="39">
        <f>SUM(B115:U115)</f>
        <v>1552528.12</v>
      </c>
    </row>
    <row r="116" spans="1:22" ht="18.75" customHeight="1">
      <c r="A116" s="26" t="s">
        <v>114</v>
      </c>
      <c r="B116" s="38">
        <v>0</v>
      </c>
      <c r="C116" s="18">
        <v>0</v>
      </c>
      <c r="D116" s="27">
        <v>2531089.44</v>
      </c>
      <c r="E116" s="35">
        <v>49400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18">
        <v>0</v>
      </c>
      <c r="N116" s="38">
        <v>0</v>
      </c>
      <c r="O116" s="18">
        <v>0</v>
      </c>
      <c r="P116" s="38">
        <v>0</v>
      </c>
      <c r="Q116" s="38">
        <v>0</v>
      </c>
      <c r="R116" s="18">
        <v>0</v>
      </c>
      <c r="S116" s="38">
        <v>0</v>
      </c>
      <c r="T116" s="38">
        <v>0</v>
      </c>
      <c r="U116" s="18">
        <v>0</v>
      </c>
      <c r="V116" s="39">
        <f>SUM(B116:U116)</f>
        <v>2580489.44</v>
      </c>
    </row>
    <row r="117" spans="1:22" ht="18.75" customHeight="1">
      <c r="A117" s="26" t="s">
        <v>115</v>
      </c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38">
        <v>0</v>
      </c>
      <c r="T117" s="38">
        <v>0</v>
      </c>
      <c r="U117" s="38">
        <v>0</v>
      </c>
      <c r="V117" s="39">
        <f>SUM(B117:U117)</f>
        <v>0</v>
      </c>
    </row>
    <row r="118" spans="1:22" ht="18.75" customHeight="1">
      <c r="A118" s="26" t="s">
        <v>116</v>
      </c>
      <c r="B118" s="38">
        <v>0</v>
      </c>
      <c r="C118" s="18">
        <v>0</v>
      </c>
      <c r="D118" s="38">
        <v>0</v>
      </c>
      <c r="E118" s="1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18">
        <v>0</v>
      </c>
      <c r="N118" s="38">
        <v>0</v>
      </c>
      <c r="O118" s="18">
        <v>0</v>
      </c>
      <c r="P118" s="38">
        <v>0</v>
      </c>
      <c r="Q118" s="38">
        <v>0</v>
      </c>
      <c r="R118" s="18">
        <v>0</v>
      </c>
      <c r="S118" s="38">
        <v>0</v>
      </c>
      <c r="T118" s="38">
        <v>0</v>
      </c>
      <c r="U118" s="18">
        <v>0</v>
      </c>
      <c r="V118" s="39">
        <f>SUM(B118:U118)</f>
        <v>0</v>
      </c>
    </row>
    <row r="119" spans="1:22" ht="18.75" customHeight="1">
      <c r="A119" s="26" t="s">
        <v>117</v>
      </c>
      <c r="B119" s="38">
        <v>0</v>
      </c>
      <c r="C119" s="18">
        <v>0</v>
      </c>
      <c r="D119" s="38">
        <v>0</v>
      </c>
      <c r="E119" s="1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18">
        <v>0</v>
      </c>
      <c r="N119" s="38">
        <v>0</v>
      </c>
      <c r="O119" s="18">
        <v>0</v>
      </c>
      <c r="P119" s="38">
        <v>0</v>
      </c>
      <c r="Q119" s="38">
        <v>0</v>
      </c>
      <c r="R119" s="18">
        <v>0</v>
      </c>
      <c r="S119" s="38">
        <v>0</v>
      </c>
      <c r="T119" s="38">
        <v>0</v>
      </c>
      <c r="U119" s="18">
        <v>0</v>
      </c>
      <c r="V119" s="39">
        <f>SUM(B119:U119)</f>
        <v>0</v>
      </c>
    </row>
    <row r="120" spans="1:22" ht="18.75" customHeight="1">
      <c r="A120" s="26" t="s">
        <v>118</v>
      </c>
      <c r="B120" s="38">
        <v>0</v>
      </c>
      <c r="C120" s="18">
        <v>0</v>
      </c>
      <c r="D120" s="38">
        <v>0</v>
      </c>
      <c r="E120" s="1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18">
        <v>0</v>
      </c>
      <c r="N120" s="38">
        <v>0</v>
      </c>
      <c r="O120" s="18">
        <v>0</v>
      </c>
      <c r="P120" s="38">
        <v>0</v>
      </c>
      <c r="Q120" s="38">
        <v>0</v>
      </c>
      <c r="R120" s="18">
        <v>0</v>
      </c>
      <c r="S120" s="38">
        <v>0</v>
      </c>
      <c r="T120" s="38">
        <v>0</v>
      </c>
      <c r="U120" s="18">
        <v>0</v>
      </c>
      <c r="V120" s="39">
        <f>SUM(B120:U120)</f>
        <v>0</v>
      </c>
    </row>
    <row r="121" spans="1:22" ht="18.75" customHeight="1">
      <c r="A121" s="26" t="s">
        <v>119</v>
      </c>
      <c r="B121" s="38">
        <v>0</v>
      </c>
      <c r="C121" s="18">
        <v>0</v>
      </c>
      <c r="D121" s="38">
        <v>0</v>
      </c>
      <c r="E121" s="1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18">
        <v>0</v>
      </c>
      <c r="N121" s="38">
        <v>0</v>
      </c>
      <c r="O121" s="18">
        <v>0</v>
      </c>
      <c r="P121" s="38">
        <v>0</v>
      </c>
      <c r="Q121" s="38">
        <v>0</v>
      </c>
      <c r="R121" s="18">
        <v>0</v>
      </c>
      <c r="S121" s="38">
        <v>0</v>
      </c>
      <c r="T121" s="38">
        <v>0</v>
      </c>
      <c r="U121" s="18">
        <v>0</v>
      </c>
      <c r="V121" s="39">
        <f>SUM(B121:U121)</f>
        <v>0</v>
      </c>
    </row>
    <row r="122" spans="1:22" ht="18.75" customHeight="1">
      <c r="A122" s="26" t="s">
        <v>120</v>
      </c>
      <c r="B122" s="38">
        <v>0</v>
      </c>
      <c r="C122" s="18">
        <v>0</v>
      </c>
      <c r="D122" s="38">
        <v>0</v>
      </c>
      <c r="E122" s="1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18">
        <v>0</v>
      </c>
      <c r="N122" s="38">
        <v>0</v>
      </c>
      <c r="O122" s="18">
        <v>0</v>
      </c>
      <c r="P122" s="38">
        <v>0</v>
      </c>
      <c r="Q122" s="38">
        <v>0</v>
      </c>
      <c r="R122" s="18">
        <v>0</v>
      </c>
      <c r="S122" s="38">
        <v>0</v>
      </c>
      <c r="T122" s="38">
        <v>0</v>
      </c>
      <c r="U122" s="18">
        <v>0</v>
      </c>
      <c r="V122" s="39">
        <f>SUM(B122:U122)</f>
        <v>0</v>
      </c>
    </row>
    <row r="123" spans="1:22" ht="18.75" customHeight="1">
      <c r="A123" s="26" t="s">
        <v>121</v>
      </c>
      <c r="B123" s="38">
        <v>0</v>
      </c>
      <c r="C123" s="18">
        <v>0</v>
      </c>
      <c r="D123" s="38">
        <v>0</v>
      </c>
      <c r="E123" s="1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18">
        <v>0</v>
      </c>
      <c r="N123" s="38">
        <v>0</v>
      </c>
      <c r="O123" s="18">
        <v>0</v>
      </c>
      <c r="P123" s="38">
        <v>0</v>
      </c>
      <c r="Q123" s="38">
        <v>0</v>
      </c>
      <c r="R123" s="18">
        <v>0</v>
      </c>
      <c r="S123" s="38">
        <v>0</v>
      </c>
      <c r="T123" s="38">
        <v>0</v>
      </c>
      <c r="U123" s="18">
        <v>0</v>
      </c>
      <c r="V123" s="39">
        <f>SUM(B123:U123)</f>
        <v>0</v>
      </c>
    </row>
    <row r="124" spans="1:22" ht="18.75" customHeight="1">
      <c r="A124" s="26" t="s">
        <v>122</v>
      </c>
      <c r="B124" s="56">
        <v>0</v>
      </c>
      <c r="C124" s="18">
        <v>0</v>
      </c>
      <c r="D124" s="56">
        <v>0</v>
      </c>
      <c r="E124" s="18">
        <v>0</v>
      </c>
      <c r="F124" s="56">
        <v>0</v>
      </c>
      <c r="G124" s="56">
        <v>0</v>
      </c>
      <c r="H124" s="56">
        <v>0</v>
      </c>
      <c r="I124" s="56">
        <v>0</v>
      </c>
      <c r="J124" s="38">
        <v>0</v>
      </c>
      <c r="K124" s="38">
        <v>0</v>
      </c>
      <c r="L124" s="56">
        <v>0</v>
      </c>
      <c r="M124" s="18">
        <v>0</v>
      </c>
      <c r="N124" s="38">
        <v>0</v>
      </c>
      <c r="O124" s="18">
        <v>0</v>
      </c>
      <c r="P124" s="38">
        <v>0</v>
      </c>
      <c r="Q124" s="38">
        <v>0</v>
      </c>
      <c r="R124" s="18">
        <v>0</v>
      </c>
      <c r="S124" s="56">
        <v>0</v>
      </c>
      <c r="T124" s="56">
        <v>0</v>
      </c>
      <c r="U124" s="18">
        <v>0</v>
      </c>
      <c r="V124" s="39">
        <f>SUM(B124:U124)</f>
        <v>0</v>
      </c>
    </row>
    <row r="125" spans="1:22" ht="18.75" customHeight="1">
      <c r="A125" s="26" t="s">
        <v>123</v>
      </c>
      <c r="B125" s="38">
        <v>0</v>
      </c>
      <c r="C125" s="18">
        <v>0</v>
      </c>
      <c r="D125" s="38">
        <v>0</v>
      </c>
      <c r="E125" s="1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56">
        <v>0</v>
      </c>
      <c r="M125" s="18">
        <v>0</v>
      </c>
      <c r="N125" s="38">
        <v>0</v>
      </c>
      <c r="O125" s="18">
        <v>0</v>
      </c>
      <c r="P125" s="38">
        <v>0</v>
      </c>
      <c r="Q125" s="38">
        <v>0</v>
      </c>
      <c r="R125" s="18">
        <v>0</v>
      </c>
      <c r="S125" s="38">
        <v>0</v>
      </c>
      <c r="T125" s="38">
        <v>0</v>
      </c>
      <c r="U125" s="18">
        <v>0</v>
      </c>
      <c r="V125" s="39">
        <f>SUM(B125:U125)</f>
        <v>0</v>
      </c>
    </row>
    <row r="126" spans="1:22" ht="18.75" customHeight="1">
      <c r="A126" s="26" t="s">
        <v>124</v>
      </c>
      <c r="B126" s="38">
        <v>0</v>
      </c>
      <c r="C126" s="18">
        <v>0</v>
      </c>
      <c r="D126" s="38">
        <v>0</v>
      </c>
      <c r="E126" s="1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56">
        <v>0</v>
      </c>
      <c r="M126" s="18">
        <v>0</v>
      </c>
      <c r="N126" s="38">
        <v>0</v>
      </c>
      <c r="O126" s="18">
        <v>0</v>
      </c>
      <c r="P126" s="38">
        <v>0</v>
      </c>
      <c r="Q126" s="38">
        <v>0</v>
      </c>
      <c r="R126" s="18">
        <v>0</v>
      </c>
      <c r="S126" s="38">
        <v>0</v>
      </c>
      <c r="T126" s="38">
        <v>0</v>
      </c>
      <c r="U126" s="18">
        <v>0</v>
      </c>
      <c r="V126" s="39">
        <f>SUM(B126:U126)</f>
        <v>0</v>
      </c>
    </row>
    <row r="127" spans="1:22" ht="18.75" customHeight="1">
      <c r="A127" s="26" t="s">
        <v>125</v>
      </c>
      <c r="B127" s="38">
        <v>0</v>
      </c>
      <c r="C127" s="18">
        <v>0</v>
      </c>
      <c r="D127" s="38">
        <v>0</v>
      </c>
      <c r="E127" s="1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56">
        <v>0</v>
      </c>
      <c r="M127" s="18">
        <v>0</v>
      </c>
      <c r="N127" s="38">
        <v>0</v>
      </c>
      <c r="O127" s="18">
        <v>0</v>
      </c>
      <c r="P127" s="38">
        <v>0</v>
      </c>
      <c r="Q127" s="38">
        <v>0</v>
      </c>
      <c r="R127" s="18">
        <v>0</v>
      </c>
      <c r="S127" s="38">
        <v>0</v>
      </c>
      <c r="T127" s="38">
        <v>0</v>
      </c>
      <c r="U127" s="18">
        <v>0</v>
      </c>
      <c r="V127" s="39">
        <f>SUM(B127:U127)</f>
        <v>0</v>
      </c>
    </row>
    <row r="128" spans="1:22" ht="18.75" customHeight="1">
      <c r="A128" s="26" t="s">
        <v>126</v>
      </c>
      <c r="B128" s="38">
        <v>0</v>
      </c>
      <c r="C128" s="18">
        <v>0</v>
      </c>
      <c r="D128" s="38">
        <v>0</v>
      </c>
      <c r="E128" s="1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56">
        <v>0</v>
      </c>
      <c r="M128" s="18">
        <v>0</v>
      </c>
      <c r="N128" s="38">
        <v>0</v>
      </c>
      <c r="O128" s="18">
        <v>0</v>
      </c>
      <c r="P128" s="38">
        <v>0</v>
      </c>
      <c r="Q128" s="38">
        <v>0</v>
      </c>
      <c r="R128" s="18">
        <v>0</v>
      </c>
      <c r="S128" s="38">
        <v>0</v>
      </c>
      <c r="T128" s="38">
        <v>0</v>
      </c>
      <c r="U128" s="18">
        <v>0</v>
      </c>
      <c r="V128" s="39">
        <f>SUM(B128:U128)</f>
        <v>0</v>
      </c>
    </row>
    <row r="129" spans="1:22" ht="18.75" customHeight="1">
      <c r="A129" s="26" t="s">
        <v>127</v>
      </c>
      <c r="B129" s="38">
        <v>0</v>
      </c>
      <c r="C129" s="18">
        <v>0</v>
      </c>
      <c r="D129" s="38">
        <v>0</v>
      </c>
      <c r="E129" s="1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56">
        <v>0</v>
      </c>
      <c r="M129" s="18">
        <v>0</v>
      </c>
      <c r="N129" s="38">
        <v>0</v>
      </c>
      <c r="O129" s="18">
        <v>0</v>
      </c>
      <c r="P129" s="38">
        <v>0</v>
      </c>
      <c r="Q129" s="38">
        <v>0</v>
      </c>
      <c r="R129" s="18">
        <v>0</v>
      </c>
      <c r="S129" s="38">
        <v>0</v>
      </c>
      <c r="T129" s="38">
        <v>0</v>
      </c>
      <c r="U129" s="18">
        <v>0</v>
      </c>
      <c r="V129" s="39">
        <f>SUM(B129:U129)</f>
        <v>0</v>
      </c>
    </row>
    <row r="130" spans="1:25" ht="18.75" customHeight="1">
      <c r="A130" s="26" t="s">
        <v>128</v>
      </c>
      <c r="B130" s="38">
        <v>0</v>
      </c>
      <c r="C130" s="18">
        <v>0</v>
      </c>
      <c r="D130" s="38">
        <v>0</v>
      </c>
      <c r="E130" s="1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56">
        <v>0</v>
      </c>
      <c r="M130" s="18">
        <v>0</v>
      </c>
      <c r="N130" s="38">
        <v>0</v>
      </c>
      <c r="O130" s="18">
        <v>0</v>
      </c>
      <c r="P130" s="38">
        <v>0</v>
      </c>
      <c r="Q130" s="38">
        <v>0</v>
      </c>
      <c r="R130" s="18">
        <v>0</v>
      </c>
      <c r="S130" s="38">
        <v>0</v>
      </c>
      <c r="T130" s="38">
        <v>0</v>
      </c>
      <c r="U130" s="72">
        <v>14891.32</v>
      </c>
      <c r="V130" s="39">
        <f>SUM(B130:U130)</f>
        <v>14891.32</v>
      </c>
      <c r="Y130"/>
    </row>
    <row r="131" spans="1:25" ht="18.75" customHeight="1">
      <c r="A131" s="26" t="s">
        <v>129</v>
      </c>
      <c r="B131" s="38">
        <v>0</v>
      </c>
      <c r="C131" s="18">
        <v>0</v>
      </c>
      <c r="D131" s="38">
        <v>0</v>
      </c>
      <c r="E131" s="1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56">
        <v>0</v>
      </c>
      <c r="M131" s="18">
        <v>0</v>
      </c>
      <c r="N131" s="38">
        <v>0</v>
      </c>
      <c r="O131" s="18">
        <v>0</v>
      </c>
      <c r="P131" s="38">
        <v>0</v>
      </c>
      <c r="Q131" s="38">
        <v>0</v>
      </c>
      <c r="R131" s="18">
        <v>0</v>
      </c>
      <c r="S131" s="38">
        <v>0</v>
      </c>
      <c r="T131" s="38">
        <v>0</v>
      </c>
      <c r="U131" s="72">
        <v>16799.08</v>
      </c>
      <c r="V131" s="39">
        <f>SUM(B131:U131)</f>
        <v>16799.08</v>
      </c>
      <c r="Y131"/>
    </row>
    <row r="132" spans="1:22" ht="18.75" customHeight="1">
      <c r="A132" s="26" t="s">
        <v>130</v>
      </c>
      <c r="B132" s="38">
        <v>0</v>
      </c>
      <c r="C132" s="18">
        <v>0</v>
      </c>
      <c r="D132" s="38">
        <v>0</v>
      </c>
      <c r="E132" s="18">
        <v>0</v>
      </c>
      <c r="F132" s="38">
        <v>0</v>
      </c>
      <c r="G132" s="27">
        <v>434012.2</v>
      </c>
      <c r="H132" s="38">
        <v>0</v>
      </c>
      <c r="I132" s="38">
        <v>0</v>
      </c>
      <c r="J132" s="38">
        <v>0</v>
      </c>
      <c r="K132" s="38">
        <v>0</v>
      </c>
      <c r="L132" s="56">
        <v>0</v>
      </c>
      <c r="M132" s="18">
        <v>0</v>
      </c>
      <c r="N132" s="38">
        <v>0</v>
      </c>
      <c r="O132" s="18">
        <v>0</v>
      </c>
      <c r="P132" s="38">
        <v>0</v>
      </c>
      <c r="Q132" s="38">
        <v>0</v>
      </c>
      <c r="R132" s="18">
        <v>0</v>
      </c>
      <c r="S132" s="38">
        <v>0</v>
      </c>
      <c r="T132" s="38">
        <v>0</v>
      </c>
      <c r="U132" s="18">
        <v>0</v>
      </c>
      <c r="V132" s="39">
        <f>SUM(B132:U132)</f>
        <v>434012.2</v>
      </c>
    </row>
    <row r="133" spans="1:22" ht="18.75" customHeight="1">
      <c r="A133" s="26" t="s">
        <v>131</v>
      </c>
      <c r="B133" s="38">
        <v>0</v>
      </c>
      <c r="C133" s="18">
        <v>0</v>
      </c>
      <c r="D133" s="38">
        <v>0</v>
      </c>
      <c r="E133" s="18">
        <v>0</v>
      </c>
      <c r="F133" s="38">
        <v>0</v>
      </c>
      <c r="G133" s="38">
        <v>0</v>
      </c>
      <c r="H133" s="27">
        <v>899845.67</v>
      </c>
      <c r="I133" s="38">
        <v>0</v>
      </c>
      <c r="J133" s="38">
        <v>0</v>
      </c>
      <c r="K133" s="38">
        <v>0</v>
      </c>
      <c r="L133" s="56">
        <v>0</v>
      </c>
      <c r="M133" s="18">
        <v>0</v>
      </c>
      <c r="N133" s="38">
        <v>0</v>
      </c>
      <c r="O133" s="18">
        <v>0</v>
      </c>
      <c r="P133" s="38">
        <v>0</v>
      </c>
      <c r="Q133" s="38">
        <v>0</v>
      </c>
      <c r="R133" s="18">
        <v>0</v>
      </c>
      <c r="S133" s="38">
        <v>0</v>
      </c>
      <c r="T133" s="38">
        <v>0</v>
      </c>
      <c r="U133" s="18">
        <v>0</v>
      </c>
      <c r="V133" s="39">
        <f>SUM(B133:U133)</f>
        <v>899845.67</v>
      </c>
    </row>
    <row r="134" spans="1:24" ht="18.75" customHeight="1">
      <c r="A134" s="26" t="s">
        <v>132</v>
      </c>
      <c r="B134" s="38">
        <v>0</v>
      </c>
      <c r="C134" s="18">
        <v>0</v>
      </c>
      <c r="D134" s="38">
        <v>0</v>
      </c>
      <c r="E134" s="18">
        <v>0</v>
      </c>
      <c r="F134" s="38">
        <v>0</v>
      </c>
      <c r="G134" s="38">
        <v>0</v>
      </c>
      <c r="H134" s="38">
        <v>0</v>
      </c>
      <c r="I134" s="38">
        <v>0</v>
      </c>
      <c r="J134" s="27">
        <v>1227565.68</v>
      </c>
      <c r="K134" s="38">
        <v>0</v>
      </c>
      <c r="L134" s="56">
        <v>0</v>
      </c>
      <c r="M134" s="18">
        <v>0</v>
      </c>
      <c r="N134" s="38">
        <v>0</v>
      </c>
      <c r="O134" s="18">
        <v>0</v>
      </c>
      <c r="P134" s="38">
        <v>0</v>
      </c>
      <c r="Q134" s="38">
        <v>0</v>
      </c>
      <c r="R134" s="18">
        <v>0</v>
      </c>
      <c r="S134" s="38">
        <v>0</v>
      </c>
      <c r="T134" s="38">
        <v>0</v>
      </c>
      <c r="U134" s="18">
        <v>0</v>
      </c>
      <c r="V134" s="39">
        <f>SUM(B134:U134)</f>
        <v>1227565.68</v>
      </c>
      <c r="W134" s="68"/>
      <c r="X134" s="68"/>
    </row>
    <row r="135" spans="1:22" ht="18.75" customHeight="1">
      <c r="A135" s="26" t="s">
        <v>133</v>
      </c>
      <c r="B135" s="38">
        <v>0</v>
      </c>
      <c r="C135" s="18">
        <v>0</v>
      </c>
      <c r="D135" s="38">
        <v>0</v>
      </c>
      <c r="E135" s="1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18">
        <v>0</v>
      </c>
      <c r="N135" s="38">
        <v>0</v>
      </c>
      <c r="O135" s="18">
        <v>0</v>
      </c>
      <c r="P135" s="38">
        <v>0</v>
      </c>
      <c r="Q135" s="38">
        <v>0</v>
      </c>
      <c r="R135" s="18">
        <v>0</v>
      </c>
      <c r="S135" s="38">
        <v>0</v>
      </c>
      <c r="T135" s="38">
        <v>0</v>
      </c>
      <c r="U135" s="18">
        <v>0</v>
      </c>
      <c r="V135" s="39">
        <f>SUM(B135:U135)</f>
        <v>0</v>
      </c>
    </row>
    <row r="136" spans="1:22" ht="18" customHeight="1">
      <c r="A136" s="26" t="s">
        <v>134</v>
      </c>
      <c r="B136" s="38">
        <v>0</v>
      </c>
      <c r="C136" s="18">
        <v>0</v>
      </c>
      <c r="D136" s="38">
        <v>0</v>
      </c>
      <c r="E136" s="1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18">
        <v>0</v>
      </c>
      <c r="N136" s="38">
        <v>0</v>
      </c>
      <c r="O136" s="18">
        <v>0</v>
      </c>
      <c r="P136" s="38">
        <v>0</v>
      </c>
      <c r="Q136" s="38">
        <v>0</v>
      </c>
      <c r="R136" s="18">
        <v>0</v>
      </c>
      <c r="S136" s="38">
        <v>0</v>
      </c>
      <c r="T136" s="38">
        <v>0</v>
      </c>
      <c r="U136" s="18">
        <v>0</v>
      </c>
      <c r="V136" s="39">
        <f>SUM(B136:U136)</f>
        <v>0</v>
      </c>
    </row>
    <row r="137" spans="1:22" ht="18" customHeight="1">
      <c r="A137" s="26" t="s">
        <v>135</v>
      </c>
      <c r="B137" s="38">
        <v>0</v>
      </c>
      <c r="C137" s="18">
        <v>0</v>
      </c>
      <c r="D137" s="38">
        <v>0</v>
      </c>
      <c r="E137" s="1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27">
        <v>456750.49</v>
      </c>
      <c r="M137" s="27">
        <v>4360</v>
      </c>
      <c r="N137" s="38">
        <v>0</v>
      </c>
      <c r="O137" s="18">
        <v>0</v>
      </c>
      <c r="P137" s="38">
        <v>0</v>
      </c>
      <c r="Q137" s="38">
        <v>0</v>
      </c>
      <c r="R137" s="18">
        <v>0</v>
      </c>
      <c r="S137" s="38">
        <v>0</v>
      </c>
      <c r="T137" s="38">
        <v>0</v>
      </c>
      <c r="U137" s="18">
        <v>0</v>
      </c>
      <c r="V137" s="39">
        <f>SUM(B137:U137)</f>
        <v>461110.49</v>
      </c>
    </row>
    <row r="138" spans="1:22" ht="18" customHeight="1">
      <c r="A138" s="26" t="s">
        <v>136</v>
      </c>
      <c r="B138" s="38">
        <v>0</v>
      </c>
      <c r="C138" s="18">
        <v>0</v>
      </c>
      <c r="D138" s="38">
        <v>0</v>
      </c>
      <c r="E138" s="1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18">
        <v>0</v>
      </c>
      <c r="N138" s="27">
        <v>146303.18</v>
      </c>
      <c r="O138" s="27">
        <v>2180</v>
      </c>
      <c r="P138" s="38">
        <v>0</v>
      </c>
      <c r="Q138" s="38">
        <v>0</v>
      </c>
      <c r="R138" s="18">
        <v>0</v>
      </c>
      <c r="S138" s="38">
        <v>0</v>
      </c>
      <c r="T138" s="38">
        <v>0</v>
      </c>
      <c r="U138" s="18">
        <v>0</v>
      </c>
      <c r="V138" s="39">
        <f>SUM(B138:U138)</f>
        <v>148483.18</v>
      </c>
    </row>
    <row r="139" spans="1:23" ht="18" customHeight="1">
      <c r="A139" s="26" t="s">
        <v>137</v>
      </c>
      <c r="B139" s="38">
        <v>0</v>
      </c>
      <c r="C139" s="18">
        <v>0</v>
      </c>
      <c r="D139" s="38">
        <v>0</v>
      </c>
      <c r="E139" s="1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18">
        <v>0</v>
      </c>
      <c r="N139" s="38">
        <v>0</v>
      </c>
      <c r="O139" s="18">
        <v>0</v>
      </c>
      <c r="P139" s="38"/>
      <c r="Q139" s="38">
        <v>0</v>
      </c>
      <c r="R139" s="18">
        <v>0</v>
      </c>
      <c r="S139" s="38">
        <v>0</v>
      </c>
      <c r="T139" s="38">
        <v>0</v>
      </c>
      <c r="U139" s="18">
        <v>0</v>
      </c>
      <c r="V139" s="39">
        <f>SUM(B139:U139)</f>
        <v>0</v>
      </c>
      <c r="W139"/>
    </row>
    <row r="140" spans="1:22" ht="18" customHeight="1">
      <c r="A140" s="26" t="s">
        <v>138</v>
      </c>
      <c r="B140" s="38">
        <v>0</v>
      </c>
      <c r="C140" s="18">
        <v>0</v>
      </c>
      <c r="D140" s="38">
        <v>0</v>
      </c>
      <c r="E140" s="1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18">
        <v>0</v>
      </c>
      <c r="N140" s="38">
        <v>0</v>
      </c>
      <c r="O140" s="18">
        <v>0</v>
      </c>
      <c r="P140" s="38">
        <v>0</v>
      </c>
      <c r="Q140" s="38">
        <v>0</v>
      </c>
      <c r="R140" s="18">
        <v>0</v>
      </c>
      <c r="S140" s="38">
        <v>0</v>
      </c>
      <c r="T140" s="38">
        <v>0</v>
      </c>
      <c r="U140" s="18">
        <v>0</v>
      </c>
      <c r="V140" s="39">
        <f>SUM(B140:U140)</f>
        <v>0</v>
      </c>
    </row>
    <row r="141" spans="1:22" ht="18" customHeight="1">
      <c r="A141" s="26" t="s">
        <v>139</v>
      </c>
      <c r="B141" s="38">
        <v>0</v>
      </c>
      <c r="C141" s="18">
        <v>0</v>
      </c>
      <c r="D141" s="38">
        <v>0</v>
      </c>
      <c r="E141" s="18">
        <v>0</v>
      </c>
      <c r="F141" s="38">
        <v>0</v>
      </c>
      <c r="G141" s="38">
        <v>0</v>
      </c>
      <c r="H141" s="38">
        <v>0</v>
      </c>
      <c r="I141" s="27">
        <v>1406348.98</v>
      </c>
      <c r="J141" s="38">
        <v>0</v>
      </c>
      <c r="K141" s="38">
        <v>0</v>
      </c>
      <c r="L141" s="38">
        <v>0</v>
      </c>
      <c r="M141" s="18">
        <v>0</v>
      </c>
      <c r="N141" s="38">
        <v>0</v>
      </c>
      <c r="O141" s="18">
        <v>0</v>
      </c>
      <c r="P141" s="38">
        <v>0</v>
      </c>
      <c r="Q141" s="38">
        <v>0</v>
      </c>
      <c r="R141" s="18">
        <v>0</v>
      </c>
      <c r="S141" s="38">
        <v>0</v>
      </c>
      <c r="T141" s="38">
        <v>0</v>
      </c>
      <c r="U141" s="18">
        <v>0</v>
      </c>
      <c r="V141" s="39">
        <f>SUM(B141:U141)</f>
        <v>1406348.98</v>
      </c>
    </row>
    <row r="142" spans="1:22" ht="18" customHeight="1">
      <c r="A142" s="26" t="s">
        <v>140</v>
      </c>
      <c r="B142" s="38">
        <v>0</v>
      </c>
      <c r="C142" s="18">
        <v>0</v>
      </c>
      <c r="D142" s="38">
        <v>0</v>
      </c>
      <c r="E142" s="1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27">
        <v>863581.27</v>
      </c>
      <c r="L142" s="38">
        <v>0</v>
      </c>
      <c r="M142" s="18">
        <v>0</v>
      </c>
      <c r="N142" s="38">
        <v>0</v>
      </c>
      <c r="O142" s="18">
        <v>0</v>
      </c>
      <c r="P142" s="38">
        <v>0</v>
      </c>
      <c r="Q142" s="38">
        <v>0</v>
      </c>
      <c r="R142" s="18">
        <v>0</v>
      </c>
      <c r="S142" s="38">
        <v>0</v>
      </c>
      <c r="T142" s="38">
        <v>0</v>
      </c>
      <c r="U142" s="18">
        <v>0</v>
      </c>
      <c r="V142" s="39">
        <f>SUM(B142:U142)</f>
        <v>863581.27</v>
      </c>
    </row>
    <row r="143" spans="1:22" ht="18" customHeight="1">
      <c r="A143" s="26" t="s">
        <v>141</v>
      </c>
      <c r="B143" s="38">
        <v>0</v>
      </c>
      <c r="C143" s="18">
        <v>0</v>
      </c>
      <c r="D143" s="38">
        <v>0</v>
      </c>
      <c r="E143" s="1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18">
        <v>0</v>
      </c>
      <c r="N143" s="38">
        <v>0</v>
      </c>
      <c r="O143" s="18">
        <v>0</v>
      </c>
      <c r="P143" s="27">
        <v>789709.1</v>
      </c>
      <c r="Q143" s="38">
        <v>0</v>
      </c>
      <c r="R143" s="18">
        <v>0</v>
      </c>
      <c r="S143" s="38">
        <v>0</v>
      </c>
      <c r="T143" s="38">
        <v>0</v>
      </c>
      <c r="U143" s="18">
        <v>0</v>
      </c>
      <c r="V143" s="39">
        <f>SUM(B143:U143)</f>
        <v>789709.1</v>
      </c>
    </row>
    <row r="144" spans="1:22" ht="18" customHeight="1">
      <c r="A144" s="26" t="s">
        <v>142</v>
      </c>
      <c r="B144" s="38">
        <v>0</v>
      </c>
      <c r="C144" s="18">
        <v>0</v>
      </c>
      <c r="D144" s="38">
        <v>0</v>
      </c>
      <c r="E144" s="18">
        <v>0</v>
      </c>
      <c r="F144" s="70">
        <v>2544928.1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18">
        <v>0</v>
      </c>
      <c r="N144" s="38">
        <v>0</v>
      </c>
      <c r="O144" s="18">
        <v>0</v>
      </c>
      <c r="P144" s="38">
        <v>0</v>
      </c>
      <c r="Q144" s="38">
        <v>0</v>
      </c>
      <c r="R144" s="18">
        <v>0</v>
      </c>
      <c r="S144" s="38">
        <v>0</v>
      </c>
      <c r="T144" s="38">
        <v>0</v>
      </c>
      <c r="U144" s="18">
        <v>0</v>
      </c>
      <c r="V144" s="39">
        <f>SUM(B144:U144)</f>
        <v>2544928.1</v>
      </c>
    </row>
    <row r="145" spans="1:22" ht="18" customHeight="1">
      <c r="A145" s="26" t="s">
        <v>143</v>
      </c>
      <c r="B145" s="71">
        <v>0</v>
      </c>
      <c r="C145" s="18">
        <v>0</v>
      </c>
      <c r="D145" s="71">
        <v>0</v>
      </c>
      <c r="E145" s="18">
        <v>0</v>
      </c>
      <c r="F145" s="71">
        <v>0</v>
      </c>
      <c r="G145" s="71">
        <v>0</v>
      </c>
      <c r="H145" s="71">
        <v>0</v>
      </c>
      <c r="I145" s="71">
        <v>0</v>
      </c>
      <c r="J145" s="71">
        <v>0</v>
      </c>
      <c r="K145" s="71">
        <v>0</v>
      </c>
      <c r="L145" s="71">
        <v>0</v>
      </c>
      <c r="M145" s="18">
        <v>0</v>
      </c>
      <c r="N145" s="71">
        <v>0</v>
      </c>
      <c r="O145" s="18">
        <v>0</v>
      </c>
      <c r="P145" s="71">
        <v>0</v>
      </c>
      <c r="Q145" s="72">
        <v>1224281.17</v>
      </c>
      <c r="R145" s="72">
        <v>57680</v>
      </c>
      <c r="S145" s="71">
        <v>0</v>
      </c>
      <c r="T145" s="71">
        <v>0</v>
      </c>
      <c r="U145" s="18">
        <v>0</v>
      </c>
      <c r="V145" s="39">
        <f>SUM(B145:U145)</f>
        <v>1281961.17</v>
      </c>
    </row>
    <row r="146" spans="1:22" ht="18" customHeight="1">
      <c r="A146" s="75" t="s">
        <v>148</v>
      </c>
      <c r="B146" s="71">
        <v>0</v>
      </c>
      <c r="C146" s="18">
        <v>0</v>
      </c>
      <c r="D146" s="71">
        <v>0</v>
      </c>
      <c r="E146" s="18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18">
        <v>0</v>
      </c>
      <c r="N146" s="71">
        <v>0</v>
      </c>
      <c r="O146" s="18">
        <v>0</v>
      </c>
      <c r="P146" s="71">
        <v>0</v>
      </c>
      <c r="Q146" s="71">
        <v>0</v>
      </c>
      <c r="R146" s="18">
        <v>0</v>
      </c>
      <c r="S146" s="72">
        <v>590303.23</v>
      </c>
      <c r="T146" s="71">
        <v>0</v>
      </c>
      <c r="U146" s="18">
        <v>0</v>
      </c>
      <c r="V146" s="39">
        <f>SUM(B146:U146)</f>
        <v>590303.23</v>
      </c>
    </row>
    <row r="147" spans="1:22" ht="18" customHeight="1">
      <c r="A147" s="73" t="s">
        <v>149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7">
        <v>0</v>
      </c>
      <c r="P147" s="77">
        <v>0</v>
      </c>
      <c r="Q147" s="77">
        <v>0</v>
      </c>
      <c r="R147" s="77">
        <v>0</v>
      </c>
      <c r="S147" s="77">
        <v>0</v>
      </c>
      <c r="T147" s="78">
        <v>931226.39</v>
      </c>
      <c r="U147" s="77">
        <v>0</v>
      </c>
      <c r="V147" s="76">
        <f>SUM(B147:U147)</f>
        <v>931226.39</v>
      </c>
    </row>
    <row r="148" ht="18" customHeight="1">
      <c r="A148" s="86" t="s">
        <v>164</v>
      </c>
    </row>
    <row r="149" ht="18" customHeight="1"/>
    <row r="150" ht="18" customHeight="1"/>
    <row r="151" ht="18" customHeight="1"/>
  </sheetData>
  <sheetProtection/>
  <mergeCells count="5">
    <mergeCell ref="A1:V1"/>
    <mergeCell ref="A2:V2"/>
    <mergeCell ref="A4:A6"/>
    <mergeCell ref="V4:V6"/>
    <mergeCell ref="B4:S4"/>
  </mergeCells>
  <printOptions/>
  <pageMargins left="0.31496062992125984" right="0.31496062992125984" top="0.6299212598425197" bottom="0.31496062992125984" header="0.2755905511811024" footer="0.11811023622047245"/>
  <pageSetup fitToHeight="1" fitToWidth="1" horizontalDpi="600" verticalDpi="600" orientation="portrait" paperSize="9" scale="26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2019-07-29T13:01:18Z</cp:lastPrinted>
  <dcterms:created xsi:type="dcterms:W3CDTF">2012-11-28T17:54:39Z</dcterms:created>
  <dcterms:modified xsi:type="dcterms:W3CDTF">2019-09-06T19:12:31Z</dcterms:modified>
  <cp:category/>
  <cp:version/>
  <cp:contentType/>
  <cp:contentStatus/>
</cp:coreProperties>
</file>