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<sst xmlns="http://schemas.openxmlformats.org/spreadsheetml/2006/main" count="77" uniqueCount="74">
  <si>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</si>
  <si>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</si>
  <si>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</si>
  <si>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</si>
  <si>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</si>
  <si>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</si>
  <si>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</si>
  <si>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</si>
  <si>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</si>
  <si>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</si>
  <si>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</si>
  <si>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</si>
  <si>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</si>
  <si>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</si>
  <si>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</si>
  <si>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</si>
  <si>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</si>
  <si>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</si>
  <si>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</si>
  <si>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</si>
  <si>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</si>
  <si>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</si>
  <si>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</si>
  <si>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</si>
  <si>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</si>
  <si>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</si>
  <si>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</si>
  <si>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</si>
  <si>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</si>
  <si>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</si>
  <si>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</si>
  <si>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</si>
  <si>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</si>
  <si>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</si>
  <si>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</si>
  <si>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</si>
  <si>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</si>
  <si>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</si>
  <si>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</si>
  <si>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</si>
  <si>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</si>
  <si>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</si>
  <si>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</si>
  <si>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</si>
  <si>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</si>
  <si>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</si>
  <si>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</si>
  <si>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</si>
  <si>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</si>
  <si>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</si>
  <si>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</si>
  <si>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</si>
  <si>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</si>
  <si>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</si>
  <si>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</si>
  <si>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</si>
  <si>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</si>
  <si>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</si>
  <si>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</si>
  <si>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</si>
  <si>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</si>
  <si>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</si>
  <si>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</si>
  <si>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</si>
  <si>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</si>
  <si>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</si>
  <si>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</si>
  <si>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</si>
  <si>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</si>
  <si>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</si>
  <si>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</si>
  <si>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</si>
  <si>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</si>
  <si>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30/09/19 - VENCIMENTO 07/10/19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</si>
</sst>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471980</v>
      </c>
      <c r="C7" s="9">
        <f t="shared" si="0"/>
        <v>347543</v>
      </c>
      <c r="D7" s="9">
        <f t="shared" si="0"/>
        <v>329920</v>
      </c>
      <c r="E7" s="9">
        <f t="shared" si="0"/>
        <v>69966</v>
      </c>
      <c r="F7" s="9">
        <f t="shared" si="0"/>
        <v>305836</v>
      </c>
      <c r="G7" s="9">
        <f t="shared" si="0"/>
        <v>480520</v>
      </c>
      <c r="H7" s="9">
        <f t="shared" si="0"/>
        <v>62007</v>
      </c>
      <c r="I7" s="9">
        <f t="shared" si="0"/>
        <v>344067</v>
      </c>
      <c r="J7" s="9">
        <f t="shared" si="0"/>
        <v>289390</v>
      </c>
      <c r="K7" s="9">
        <f t="shared" si="0"/>
        <v>420883</v>
      </c>
      <c r="L7" s="9">
        <f t="shared" si="0"/>
        <v>349963</v>
      </c>
      <c r="M7" s="9">
        <f t="shared" si="0"/>
        <v>142527</v>
      </c>
      <c r="N7" s="9">
        <f t="shared" si="0"/>
        <v>96485</v>
      </c>
      <c r="O7" s="9">
        <f t="shared" si="0"/>
        <v>3711087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21847</v>
      </c>
      <c r="C8" s="11">
        <f t="shared" si="1"/>
        <v>20994</v>
      </c>
      <c r="D8" s="11">
        <f t="shared" si="1"/>
        <v>13645</v>
      </c>
      <c r="E8" s="11">
        <f t="shared" si="1"/>
        <v>2774</v>
      </c>
      <c r="F8" s="11">
        <f t="shared" si="1"/>
        <v>12446</v>
      </c>
      <c r="G8" s="11">
        <f t="shared" si="1"/>
        <v>21742</v>
      </c>
      <c r="H8" s="11">
        <f t="shared" si="1"/>
        <v>3444</v>
      </c>
      <c r="I8" s="11">
        <f t="shared" si="1"/>
        <v>20009</v>
      </c>
      <c r="J8" s="11">
        <f t="shared" si="1"/>
        <v>16406</v>
      </c>
      <c r="K8" s="11">
        <f t="shared" si="1"/>
        <v>15360</v>
      </c>
      <c r="L8" s="11">
        <f t="shared" si="1"/>
        <v>14209</v>
      </c>
      <c r="M8" s="11">
        <f t="shared" si="1"/>
        <v>7993</v>
      </c>
      <c r="N8" s="11">
        <f t="shared" si="1"/>
        <v>6183</v>
      </c>
      <c r="O8" s="11">
        <f t="shared" si="1"/>
        <v>177052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21847</v>
      </c>
      <c r="C9" s="11">
        <v>20994</v>
      </c>
      <c r="D9" s="11">
        <v>13645</v>
      </c>
      <c r="E9" s="11">
        <v>2774</v>
      </c>
      <c r="F9" s="11">
        <v>12446</v>
      </c>
      <c r="G9" s="11">
        <v>21742</v>
      </c>
      <c r="H9" s="11">
        <v>3439</v>
      </c>
      <c r="I9" s="11">
        <v>20009</v>
      </c>
      <c r="J9" s="11">
        <v>16406</v>
      </c>
      <c r="K9" s="11">
        <v>15348</v>
      </c>
      <c r="L9" s="11">
        <v>14209</v>
      </c>
      <c r="M9" s="11">
        <v>7982</v>
      </c>
      <c r="N9" s="11">
        <v>6183</v>
      </c>
      <c r="O9" s="11">
        <f>SUM(B9:N9)</f>
        <v>177024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12</v>
      </c>
      <c r="L10" s="13">
        <v>0</v>
      </c>
      <c r="M10" s="13">
        <v>11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450133</v>
      </c>
      <c r="C11" s="13">
        <v>326549</v>
      </c>
      <c r="D11" s="13">
        <v>316275</v>
      </c>
      <c r="E11" s="13">
        <v>67192</v>
      </c>
      <c r="F11" s="13">
        <v>293390</v>
      </c>
      <c r="G11" s="13">
        <v>458778</v>
      </c>
      <c r="H11" s="13">
        <v>58563</v>
      </c>
      <c r="I11" s="13">
        <v>324058</v>
      </c>
      <c r="J11" s="13">
        <v>272984</v>
      </c>
      <c r="K11" s="13">
        <v>405523</v>
      </c>
      <c r="L11" s="13">
        <v>335754</v>
      </c>
      <c r="M11" s="13">
        <v>134534</v>
      </c>
      <c r="N11" s="13">
        <v>90302</v>
      </c>
      <c r="O11" s="11">
        <f>SUM(B11:N11)</f>
        <v>3534035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1144289.34</v>
      </c>
      <c r="C17" s="24">
        <f aca="true" t="shared" si="2" ref="C17:O17">C18+C19+C20+C21+C22+C23</f>
        <v>845172.4299999999</v>
      </c>
      <c r="D17" s="24">
        <f t="shared" si="2"/>
        <v>665302.1</v>
      </c>
      <c r="E17" s="24">
        <f t="shared" si="2"/>
        <v>221673.21</v>
      </c>
      <c r="F17" s="24">
        <f t="shared" si="2"/>
        <v>737316.02</v>
      </c>
      <c r="G17" s="24">
        <f t="shared" si="2"/>
        <v>937399.6599999999</v>
      </c>
      <c r="H17" s="24">
        <f t="shared" si="2"/>
        <v>274516.94</v>
      </c>
      <c r="I17" s="24">
        <f t="shared" si="2"/>
        <v>827493.78</v>
      </c>
      <c r="J17" s="24">
        <f t="shared" si="2"/>
        <v>738763.3</v>
      </c>
      <c r="K17" s="24">
        <f t="shared" si="2"/>
        <v>953135.72</v>
      </c>
      <c r="L17" s="24">
        <f t="shared" si="2"/>
        <v>911331.27</v>
      </c>
      <c r="M17" s="24">
        <f t="shared" si="2"/>
        <v>464445.18999999994</v>
      </c>
      <c r="N17" s="24">
        <f t="shared" si="2"/>
        <v>253263.1</v>
      </c>
      <c r="O17" s="24">
        <f t="shared" si="2"/>
        <v>8974102.059999999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1054497.72</v>
      </c>
      <c r="C18" s="22">
        <f t="shared" si="3"/>
        <v>801955.47</v>
      </c>
      <c r="D18" s="22">
        <f t="shared" si="3"/>
        <v>667494.14</v>
      </c>
      <c r="E18" s="22">
        <f t="shared" si="3"/>
        <v>242159.32</v>
      </c>
      <c r="F18" s="22">
        <f t="shared" si="3"/>
        <v>716940.75</v>
      </c>
      <c r="G18" s="22">
        <f t="shared" si="3"/>
        <v>926010.09</v>
      </c>
      <c r="H18" s="22">
        <f t="shared" si="3"/>
        <v>160219.89</v>
      </c>
      <c r="I18" s="22">
        <f t="shared" si="3"/>
        <v>787638.18</v>
      </c>
      <c r="J18" s="22">
        <f t="shared" si="3"/>
        <v>666783.5</v>
      </c>
      <c r="K18" s="22">
        <f t="shared" si="3"/>
        <v>917272.41</v>
      </c>
      <c r="L18" s="22">
        <f t="shared" si="3"/>
        <v>868048.23</v>
      </c>
      <c r="M18" s="22">
        <f t="shared" si="3"/>
        <v>408411.12</v>
      </c>
      <c r="N18" s="22">
        <f t="shared" si="3"/>
        <v>249857.56</v>
      </c>
      <c r="O18" s="27">
        <f aca="true" t="shared" si="4" ref="O18:O23">SUM(B18:N18)</f>
        <v>8467288.379999999</v>
      </c>
    </row>
    <row r="19" spans="1:23" ht="18.75" customHeight="1">
      <c r="A19" s="26" t="s">
        <v>36</v>
      </c>
      <c r="B19" s="16">
        <f>IF(B15&lt;&gt;0,ROUND((B15-1)*B18,2),0)</f>
        <v>59849.34</v>
      </c>
      <c r="C19" s="22">
        <f aca="true" t="shared" si="5" ref="C19:N19">IF(C15&lt;&gt;0,ROUND((C15-1)*C18,2),0)</f>
        <v>16650</v>
      </c>
      <c r="D19" s="22">
        <f t="shared" si="5"/>
        <v>-11845.89</v>
      </c>
      <c r="E19" s="22">
        <f t="shared" si="5"/>
        <v>-18325.58</v>
      </c>
      <c r="F19" s="22">
        <f t="shared" si="5"/>
        <v>-5395.72</v>
      </c>
      <c r="G19" s="22">
        <f t="shared" si="5"/>
        <v>-6161.68</v>
      </c>
      <c r="H19" s="22">
        <f t="shared" si="5"/>
        <v>117811.05</v>
      </c>
      <c r="I19" s="22">
        <f t="shared" si="5"/>
        <v>20903.55</v>
      </c>
      <c r="J19" s="22">
        <f t="shared" si="5"/>
        <v>43586.13</v>
      </c>
      <c r="K19" s="22">
        <f t="shared" si="5"/>
        <v>-9659.04</v>
      </c>
      <c r="L19" s="22">
        <f t="shared" si="5"/>
        <v>7071.63</v>
      </c>
      <c r="M19" s="22">
        <f t="shared" si="5"/>
        <v>23310.67</v>
      </c>
      <c r="N19" s="22">
        <f t="shared" si="5"/>
        <v>-8048.65</v>
      </c>
      <c r="O19" s="27">
        <f t="shared" si="4"/>
        <v>229745.80999999997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13645.79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21420.53</v>
      </c>
      <c r="N23" s="22">
        <v>4359.97</v>
      </c>
      <c r="O23" s="27">
        <f t="shared" si="4"/>
        <v>152679.02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-93942.1</v>
      </c>
      <c r="C25" s="31">
        <f>+C26+C28+C39+C40+C43-C44</f>
        <v>-90274.2</v>
      </c>
      <c r="D25" s="31">
        <f t="shared" si="6"/>
        <v>-58673.5</v>
      </c>
      <c r="E25" s="31">
        <f t="shared" si="6"/>
        <v>-11928.2</v>
      </c>
      <c r="F25" s="31">
        <f t="shared" si="6"/>
        <v>-53517.8</v>
      </c>
      <c r="G25" s="31">
        <f t="shared" si="6"/>
        <v>-93490.6</v>
      </c>
      <c r="H25" s="31">
        <f t="shared" si="6"/>
        <v>-14787.7</v>
      </c>
      <c r="I25" s="31">
        <f t="shared" si="6"/>
        <v>-86038.7</v>
      </c>
      <c r="J25" s="31">
        <f t="shared" si="6"/>
        <v>-70545.8</v>
      </c>
      <c r="K25" s="31">
        <f t="shared" si="6"/>
        <v>-65996.4</v>
      </c>
      <c r="L25" s="31">
        <f t="shared" si="6"/>
        <v>-61098.7</v>
      </c>
      <c r="M25" s="31">
        <f t="shared" si="6"/>
        <v>-34322.6</v>
      </c>
      <c r="N25" s="31">
        <f t="shared" si="6"/>
        <v>-26586.9</v>
      </c>
      <c r="O25" s="31">
        <f t="shared" si="6"/>
        <v>-761203.2000000001</v>
      </c>
    </row>
    <row r="26" spans="1:15" ht="18.75" customHeight="1">
      <c r="A26" s="26" t="s">
        <v>42</v>
      </c>
      <c r="B26" s="32">
        <f>+B27</f>
        <v>-93942.1</v>
      </c>
      <c r="C26" s="32">
        <f>+C27</f>
        <v>-90274.2</v>
      </c>
      <c r="D26" s="32">
        <f aca="true" t="shared" si="7" ref="D26:O26">+D27</f>
        <v>-58673.5</v>
      </c>
      <c r="E26" s="32">
        <f t="shared" si="7"/>
        <v>-11928.2</v>
      </c>
      <c r="F26" s="32">
        <f t="shared" si="7"/>
        <v>-53517.8</v>
      </c>
      <c r="G26" s="32">
        <f t="shared" si="7"/>
        <v>-93490.6</v>
      </c>
      <c r="H26" s="32">
        <f t="shared" si="7"/>
        <v>-14787.7</v>
      </c>
      <c r="I26" s="32">
        <f t="shared" si="7"/>
        <v>-86038.7</v>
      </c>
      <c r="J26" s="32">
        <f t="shared" si="7"/>
        <v>-70545.8</v>
      </c>
      <c r="K26" s="32">
        <f t="shared" si="7"/>
        <v>-65996.4</v>
      </c>
      <c r="L26" s="32">
        <f t="shared" si="7"/>
        <v>-61098.7</v>
      </c>
      <c r="M26" s="32">
        <f t="shared" si="7"/>
        <v>-34322.6</v>
      </c>
      <c r="N26" s="32">
        <f t="shared" si="7"/>
        <v>-26586.9</v>
      </c>
      <c r="O26" s="32">
        <f t="shared" si="7"/>
        <v>-761203.2000000001</v>
      </c>
    </row>
    <row r="27" spans="1:26" ht="18.75" customHeight="1">
      <c r="A27" s="28" t="s">
        <v>43</v>
      </c>
      <c r="B27" s="16">
        <f>ROUND((-B9)*$G$3,2)</f>
        <v>-93942.1</v>
      </c>
      <c r="C27" s="16">
        <f aca="true" t="shared" si="8" ref="C27:N27">ROUND((-C9)*$G$3,2)</f>
        <v>-90274.2</v>
      </c>
      <c r="D27" s="16">
        <f t="shared" si="8"/>
        <v>-58673.5</v>
      </c>
      <c r="E27" s="16">
        <f t="shared" si="8"/>
        <v>-11928.2</v>
      </c>
      <c r="F27" s="16">
        <f t="shared" si="8"/>
        <v>-53517.8</v>
      </c>
      <c r="G27" s="16">
        <f t="shared" si="8"/>
        <v>-93490.6</v>
      </c>
      <c r="H27" s="16">
        <f t="shared" si="8"/>
        <v>-14787.7</v>
      </c>
      <c r="I27" s="16">
        <f t="shared" si="8"/>
        <v>-86038.7</v>
      </c>
      <c r="J27" s="16">
        <f t="shared" si="8"/>
        <v>-70545.8</v>
      </c>
      <c r="K27" s="16">
        <f t="shared" si="8"/>
        <v>-65996.4</v>
      </c>
      <c r="L27" s="16">
        <f t="shared" si="8"/>
        <v>-61098.7</v>
      </c>
      <c r="M27" s="16">
        <f t="shared" si="8"/>
        <v>-34322.6</v>
      </c>
      <c r="N27" s="16">
        <f t="shared" si="8"/>
        <v>-26586.9</v>
      </c>
      <c r="O27" s="33">
        <f aca="true" t="shared" si="9" ref="O27:O44">SUM(B27:N27)</f>
        <v>-761203.2000000001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1050347.24</v>
      </c>
      <c r="C42" s="37">
        <f aca="true" t="shared" si="11" ref="C42:N42">+C17+C25</f>
        <v>754898.23</v>
      </c>
      <c r="D42" s="37">
        <f t="shared" si="11"/>
        <v>606628.6</v>
      </c>
      <c r="E42" s="37">
        <f t="shared" si="11"/>
        <v>209745.00999999998</v>
      </c>
      <c r="F42" s="37">
        <f t="shared" si="11"/>
        <v>683798.22</v>
      </c>
      <c r="G42" s="37">
        <f t="shared" si="11"/>
        <v>843909.0599999999</v>
      </c>
      <c r="H42" s="37">
        <f t="shared" si="11"/>
        <v>259729.24</v>
      </c>
      <c r="I42" s="37">
        <f t="shared" si="11"/>
        <v>741455.0800000001</v>
      </c>
      <c r="J42" s="37">
        <f t="shared" si="11"/>
        <v>668217.5</v>
      </c>
      <c r="K42" s="37">
        <f t="shared" si="11"/>
        <v>887139.32</v>
      </c>
      <c r="L42" s="37">
        <f t="shared" si="11"/>
        <v>850232.5700000001</v>
      </c>
      <c r="M42" s="37">
        <f t="shared" si="11"/>
        <v>430122.58999999997</v>
      </c>
      <c r="N42" s="37">
        <f t="shared" si="11"/>
        <v>226676.2</v>
      </c>
      <c r="O42" s="37">
        <f>SUM(B42:N42)</f>
        <v>8212898.86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1050347.24</v>
      </c>
      <c r="C48" s="52">
        <f t="shared" si="12"/>
        <v>754898.23</v>
      </c>
      <c r="D48" s="52">
        <f t="shared" si="12"/>
        <v>606628.6</v>
      </c>
      <c r="E48" s="52">
        <f t="shared" si="12"/>
        <v>209745.02</v>
      </c>
      <c r="F48" s="52">
        <f t="shared" si="12"/>
        <v>683798.22</v>
      </c>
      <c r="G48" s="52">
        <f t="shared" si="12"/>
        <v>843909.06</v>
      </c>
      <c r="H48" s="52">
        <f t="shared" si="12"/>
        <v>259729.23</v>
      </c>
      <c r="I48" s="52">
        <f t="shared" si="12"/>
        <v>741455.07</v>
      </c>
      <c r="J48" s="52">
        <f t="shared" si="12"/>
        <v>668217.5</v>
      </c>
      <c r="K48" s="52">
        <f t="shared" si="12"/>
        <v>887139.32</v>
      </c>
      <c r="L48" s="52">
        <f t="shared" si="12"/>
        <v>850232.57</v>
      </c>
      <c r="M48" s="52">
        <f t="shared" si="12"/>
        <v>430122.59</v>
      </c>
      <c r="N48" s="52">
        <f t="shared" si="12"/>
        <v>226676.2</v>
      </c>
      <c r="O48" s="37">
        <f t="shared" si="12"/>
        <v>8212898.85</v>
      </c>
      <c r="Q48"/>
    </row>
    <row r="49" spans="1:18" ht="18.75" customHeight="1">
      <c r="A49" s="26" t="s">
        <v>61</v>
      </c>
      <c r="B49" s="52">
        <v>847146.06</v>
      </c>
      <c r="C49" s="52">
        <v>547004.67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1394150.73</v>
      </c>
      <c r="P49"/>
      <c r="Q49"/>
      <c r="R49" s="44"/>
    </row>
    <row r="50" spans="1:16" ht="18.75" customHeight="1">
      <c r="A50" s="26" t="s">
        <v>62</v>
      </c>
      <c r="B50" s="52">
        <v>203201.18</v>
      </c>
      <c r="C50" s="52">
        <v>207893.56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411094.74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606628.6</v>
      </c>
      <c r="E51" s="53">
        <v>0</v>
      </c>
      <c r="F51" s="53">
        <v>0</v>
      </c>
      <c r="G51" s="53">
        <v>0</v>
      </c>
      <c r="H51" s="52">
        <v>259729.23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866357.83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209745.02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209745.02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683798.22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683798.22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843909.06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843909.06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741455.07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741455.07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668217.5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668217.5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887139.32</v>
      </c>
      <c r="L57" s="32">
        <v>850232.57</v>
      </c>
      <c r="M57" s="53">
        <v>0</v>
      </c>
      <c r="N57" s="53">
        <v>0</v>
      </c>
      <c r="O57" s="37">
        <f t="shared" si="13"/>
        <v>1737371.89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430122.59</v>
      </c>
      <c r="N58" s="53">
        <v>0</v>
      </c>
      <c r="O58" s="37">
        <f t="shared" si="13"/>
        <v>430122.59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226676.2</v>
      </c>
      <c r="O59" s="56">
        <f t="shared" si="13"/>
        <v>226676.2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2019-11-26T14:09:15Z</dcterms:modified>
  <cp:category/>
  <cp:version/>
  <cp:contentType/>
  <cp:contentStatus/>
</cp:coreProperties>
</file>