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<sst xmlns="http://schemas.openxmlformats.org/spreadsheetml/2006/main" count="77" uniqueCount="74">
  <si>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</si>
  <si>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</si>
  <si>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</si>
  <si>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</si>
  <si>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</si>
  <si>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</si>
  <si>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</si>
  <si>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</si>
  <si>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</si>
  <si>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</si>
  <si>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</si>
  <si>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</si>
  <si>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</si>
  <si>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</si>
  <si>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</si>
  <si>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</si>
  <si>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</si>
  <si>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</si>
  <si>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</si>
  <si>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</si>
  <si>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</si>
  <si>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</si>
  <si>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</si>
  <si>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</si>
  <si>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</si>
  <si>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</si>
  <si>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</si>
  <si>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</si>
  <si>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</si>
  <si>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</si>
  <si>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</si>
  <si>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</si>
  <si>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</si>
  <si>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</si>
  <si>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</si>
  <si>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</si>
  <si>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</si>
  <si>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</si>
  <si>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</si>
  <si>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</si>
  <si>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</si>
  <si>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</si>
  <si>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</si>
  <si>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</si>
  <si>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</si>
  <si>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</si>
  <si>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</si>
  <si>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</si>
  <si>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</si>
  <si>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</si>
  <si>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</si>
  <si>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</si>
  <si>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</si>
  <si>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</si>
  <si>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</si>
  <si>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</si>
  <si>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</si>
  <si>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</si>
  <si>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</si>
  <si>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</si>
  <si>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</si>
  <si>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</si>
  <si>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</si>
  <si>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</si>
  <si>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</si>
  <si>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</si>
  <si>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</si>
  <si>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</si>
  <si>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</si>
  <si>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</si>
  <si>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</si>
  <si>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</si>
  <si>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</si>
  <si>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29/09/19 - VENCIMENTO 04/10/19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</si>
</sst>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182961</v>
      </c>
      <c r="C7" s="9">
        <f t="shared" si="0"/>
        <v>117255</v>
      </c>
      <c r="D7" s="9">
        <f t="shared" si="0"/>
        <v>141787</v>
      </c>
      <c r="E7" s="9">
        <f t="shared" si="0"/>
        <v>25196</v>
      </c>
      <c r="F7" s="9">
        <f t="shared" si="0"/>
        <v>128771</v>
      </c>
      <c r="G7" s="9">
        <f t="shared" si="0"/>
        <v>188796</v>
      </c>
      <c r="H7" s="9">
        <f t="shared" si="0"/>
        <v>16664</v>
      </c>
      <c r="I7" s="9">
        <f t="shared" si="0"/>
        <v>126692</v>
      </c>
      <c r="J7" s="9">
        <f t="shared" si="0"/>
        <v>120846</v>
      </c>
      <c r="K7" s="9">
        <f t="shared" si="0"/>
        <v>173417</v>
      </c>
      <c r="L7" s="9">
        <f t="shared" si="0"/>
        <v>159217</v>
      </c>
      <c r="M7" s="9">
        <f t="shared" si="0"/>
        <v>48910</v>
      </c>
      <c r="N7" s="9">
        <f t="shared" si="0"/>
        <v>29912</v>
      </c>
      <c r="O7" s="9">
        <f t="shared" si="0"/>
        <v>1460424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12161</v>
      </c>
      <c r="C8" s="11">
        <f t="shared" si="1"/>
        <v>10018</v>
      </c>
      <c r="D8" s="11">
        <f t="shared" si="1"/>
        <v>8485</v>
      </c>
      <c r="E8" s="11">
        <f t="shared" si="1"/>
        <v>1290</v>
      </c>
      <c r="F8" s="11">
        <f t="shared" si="1"/>
        <v>7606</v>
      </c>
      <c r="G8" s="11">
        <f t="shared" si="1"/>
        <v>12364</v>
      </c>
      <c r="H8" s="11">
        <f t="shared" si="1"/>
        <v>1220</v>
      </c>
      <c r="I8" s="11">
        <f t="shared" si="1"/>
        <v>10396</v>
      </c>
      <c r="J8" s="11">
        <f t="shared" si="1"/>
        <v>8895</v>
      </c>
      <c r="K8" s="11">
        <f t="shared" si="1"/>
        <v>9068</v>
      </c>
      <c r="L8" s="11">
        <f t="shared" si="1"/>
        <v>8303</v>
      </c>
      <c r="M8" s="11">
        <f t="shared" si="1"/>
        <v>3375</v>
      </c>
      <c r="N8" s="11">
        <f t="shared" si="1"/>
        <v>2230</v>
      </c>
      <c r="O8" s="11">
        <f t="shared" si="1"/>
        <v>95411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12161</v>
      </c>
      <c r="C9" s="11">
        <v>10018</v>
      </c>
      <c r="D9" s="11">
        <v>8485</v>
      </c>
      <c r="E9" s="11">
        <v>1290</v>
      </c>
      <c r="F9" s="11">
        <v>7606</v>
      </c>
      <c r="G9" s="11">
        <v>12364</v>
      </c>
      <c r="H9" s="11">
        <v>1219</v>
      </c>
      <c r="I9" s="11">
        <v>10396</v>
      </c>
      <c r="J9" s="11">
        <v>8895</v>
      </c>
      <c r="K9" s="11">
        <v>9063</v>
      </c>
      <c r="L9" s="11">
        <v>8303</v>
      </c>
      <c r="M9" s="11">
        <v>3364</v>
      </c>
      <c r="N9" s="11">
        <v>2230</v>
      </c>
      <c r="O9" s="11">
        <f>SUM(B9:N9)</f>
        <v>95394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5</v>
      </c>
      <c r="L10" s="13">
        <v>0</v>
      </c>
      <c r="M10" s="13">
        <v>11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170800</v>
      </c>
      <c r="C11" s="13">
        <v>107237</v>
      </c>
      <c r="D11" s="13">
        <v>133302</v>
      </c>
      <c r="E11" s="13">
        <v>23906</v>
      </c>
      <c r="F11" s="13">
        <v>121165</v>
      </c>
      <c r="G11" s="13">
        <v>176432</v>
      </c>
      <c r="H11" s="13">
        <v>15444</v>
      </c>
      <c r="I11" s="13">
        <v>116296</v>
      </c>
      <c r="J11" s="13">
        <v>111951</v>
      </c>
      <c r="K11" s="13">
        <v>164349</v>
      </c>
      <c r="L11" s="13">
        <v>150914</v>
      </c>
      <c r="M11" s="13">
        <v>45535</v>
      </c>
      <c r="N11" s="13">
        <v>27682</v>
      </c>
      <c r="O11" s="11">
        <f>SUM(B11:N11)</f>
        <v>1365013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461914.08999999997</v>
      </c>
      <c r="C17" s="24">
        <f aca="true" t="shared" si="2" ref="C17:O17">C18+C19+C20+C21+C22+C23</f>
        <v>302750.29</v>
      </c>
      <c r="D17" s="24">
        <f t="shared" si="2"/>
        <v>291426.4000000001</v>
      </c>
      <c r="E17" s="24">
        <f t="shared" si="2"/>
        <v>78445.98000000001</v>
      </c>
      <c r="F17" s="24">
        <f t="shared" si="2"/>
        <v>325364.12999999995</v>
      </c>
      <c r="G17" s="24">
        <f t="shared" si="2"/>
        <v>378959.1</v>
      </c>
      <c r="H17" s="24">
        <f t="shared" si="2"/>
        <v>71205.1</v>
      </c>
      <c r="I17" s="24">
        <f t="shared" si="2"/>
        <v>316672.46</v>
      </c>
      <c r="J17" s="24">
        <f t="shared" si="2"/>
        <v>325036.02</v>
      </c>
      <c r="K17" s="24">
        <f t="shared" si="2"/>
        <v>419487.53</v>
      </c>
      <c r="L17" s="24">
        <f t="shared" si="2"/>
        <v>434350.53</v>
      </c>
      <c r="M17" s="24">
        <f t="shared" si="2"/>
        <v>180874.36999999997</v>
      </c>
      <c r="N17" s="24">
        <f t="shared" si="2"/>
        <v>86419.09</v>
      </c>
      <c r="O17" s="24">
        <f t="shared" si="2"/>
        <v>3672905.09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408771.47</v>
      </c>
      <c r="C18" s="22">
        <f t="shared" si="3"/>
        <v>270565.91</v>
      </c>
      <c r="D18" s="22">
        <f t="shared" si="3"/>
        <v>286863.46</v>
      </c>
      <c r="E18" s="22">
        <f t="shared" si="3"/>
        <v>87205.88</v>
      </c>
      <c r="F18" s="22">
        <f t="shared" si="3"/>
        <v>301864.98</v>
      </c>
      <c r="G18" s="22">
        <f t="shared" si="3"/>
        <v>363828.77</v>
      </c>
      <c r="H18" s="22">
        <f t="shared" si="3"/>
        <v>43058.11</v>
      </c>
      <c r="I18" s="22">
        <f t="shared" si="3"/>
        <v>290023.33</v>
      </c>
      <c r="J18" s="22">
        <f t="shared" si="3"/>
        <v>278441.27</v>
      </c>
      <c r="K18" s="22">
        <f t="shared" si="3"/>
        <v>377945.01</v>
      </c>
      <c r="L18" s="22">
        <f t="shared" si="3"/>
        <v>394921.85</v>
      </c>
      <c r="M18" s="22">
        <f t="shared" si="3"/>
        <v>140151.61</v>
      </c>
      <c r="N18" s="22">
        <f t="shared" si="3"/>
        <v>77460.12</v>
      </c>
      <c r="O18" s="27">
        <f aca="true" t="shared" si="4" ref="O18:O23">SUM(B18:N18)</f>
        <v>3321101.7699999996</v>
      </c>
    </row>
    <row r="19" spans="1:23" ht="18.75" customHeight="1">
      <c r="A19" s="26" t="s">
        <v>36</v>
      </c>
      <c r="B19" s="16">
        <f>IF(B15&lt;&gt;0,ROUND((B15-1)*B18,2),0)</f>
        <v>23200.34</v>
      </c>
      <c r="C19" s="22">
        <f aca="true" t="shared" si="5" ref="C19:N19">IF(C15&lt;&gt;0,ROUND((C15-1)*C18,2),0)</f>
        <v>5617.42</v>
      </c>
      <c r="D19" s="22">
        <f t="shared" si="5"/>
        <v>-5090.91</v>
      </c>
      <c r="E19" s="22">
        <f t="shared" si="5"/>
        <v>-6599.37</v>
      </c>
      <c r="F19" s="22">
        <f t="shared" si="5"/>
        <v>-2271.84</v>
      </c>
      <c r="G19" s="22">
        <f t="shared" si="5"/>
        <v>-2420.92</v>
      </c>
      <c r="H19" s="22">
        <f t="shared" si="5"/>
        <v>31660.99</v>
      </c>
      <c r="I19" s="22">
        <f t="shared" si="5"/>
        <v>7697.08</v>
      </c>
      <c r="J19" s="22">
        <f t="shared" si="5"/>
        <v>18201.08</v>
      </c>
      <c r="K19" s="22">
        <f t="shared" si="5"/>
        <v>-3979.83</v>
      </c>
      <c r="L19" s="22">
        <f t="shared" si="5"/>
        <v>3217.27</v>
      </c>
      <c r="M19" s="22">
        <f t="shared" si="5"/>
        <v>7999.36</v>
      </c>
      <c r="N19" s="22">
        <f t="shared" si="5"/>
        <v>-2495.22</v>
      </c>
      <c r="O19" s="27">
        <f t="shared" si="4"/>
        <v>74735.45000000001</v>
      </c>
      <c r="W19" s="63"/>
    </row>
    <row r="20" spans="1:15" ht="18.75" customHeight="1">
      <c r="A20" s="26" t="s">
        <v>37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27">
        <f t="shared" si="4"/>
        <v>-88134.13000000002</v>
      </c>
    </row>
    <row r="23" spans="1:26" ht="18.75" customHeight="1">
      <c r="A23" s="26" t="s">
        <v>40</v>
      </c>
      <c r="B23" s="22">
        <v>13645.79</v>
      </c>
      <c r="C23" s="22">
        <v>8247.61</v>
      </c>
      <c r="D23" s="22">
        <v>13011.32</v>
      </c>
      <c r="E23" s="22">
        <v>0</v>
      </c>
      <c r="F23" s="22">
        <v>18712.67</v>
      </c>
      <c r="G23" s="22">
        <v>5123.63</v>
      </c>
      <c r="H23" s="22">
        <v>0</v>
      </c>
      <c r="I23" s="22">
        <v>3763.32</v>
      </c>
      <c r="J23" s="22">
        <v>19746.64</v>
      </c>
      <c r="K23" s="22">
        <v>23637.15</v>
      </c>
      <c r="L23" s="22">
        <v>21010.39</v>
      </c>
      <c r="M23" s="22">
        <v>21420.53</v>
      </c>
      <c r="N23" s="22">
        <v>4359.97</v>
      </c>
      <c r="O23" s="27">
        <f t="shared" si="4"/>
        <v>152679.02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-52292.3</v>
      </c>
      <c r="C25" s="31">
        <f>+C26+C28+C39+C40+C43-C44</f>
        <v>-43077.4</v>
      </c>
      <c r="D25" s="31">
        <f t="shared" si="6"/>
        <v>-36485.5</v>
      </c>
      <c r="E25" s="31">
        <f t="shared" si="6"/>
        <v>-5547</v>
      </c>
      <c r="F25" s="31">
        <f t="shared" si="6"/>
        <v>-32705.8</v>
      </c>
      <c r="G25" s="31">
        <f t="shared" si="6"/>
        <v>-53165.2</v>
      </c>
      <c r="H25" s="31">
        <f t="shared" si="6"/>
        <v>-5241.7</v>
      </c>
      <c r="I25" s="31">
        <f t="shared" si="6"/>
        <v>-44702.8</v>
      </c>
      <c r="J25" s="31">
        <f t="shared" si="6"/>
        <v>-38248.5</v>
      </c>
      <c r="K25" s="31">
        <f t="shared" si="6"/>
        <v>-38970.9</v>
      </c>
      <c r="L25" s="31">
        <f t="shared" si="6"/>
        <v>-35702.9</v>
      </c>
      <c r="M25" s="31">
        <f t="shared" si="6"/>
        <v>-14465.2</v>
      </c>
      <c r="N25" s="31">
        <f t="shared" si="6"/>
        <v>-9589</v>
      </c>
      <c r="O25" s="31">
        <f t="shared" si="6"/>
        <v>-410194.20000000007</v>
      </c>
    </row>
    <row r="26" spans="1:15" ht="18.75" customHeight="1">
      <c r="A26" s="26" t="s">
        <v>42</v>
      </c>
      <c r="B26" s="32">
        <f>+B27</f>
        <v>-52292.3</v>
      </c>
      <c r="C26" s="32">
        <f>+C27</f>
        <v>-43077.4</v>
      </c>
      <c r="D26" s="32">
        <f aca="true" t="shared" si="7" ref="D26:O26">+D27</f>
        <v>-36485.5</v>
      </c>
      <c r="E26" s="32">
        <f t="shared" si="7"/>
        <v>-5547</v>
      </c>
      <c r="F26" s="32">
        <f t="shared" si="7"/>
        <v>-32705.8</v>
      </c>
      <c r="G26" s="32">
        <f t="shared" si="7"/>
        <v>-53165.2</v>
      </c>
      <c r="H26" s="32">
        <f t="shared" si="7"/>
        <v>-5241.7</v>
      </c>
      <c r="I26" s="32">
        <f t="shared" si="7"/>
        <v>-44702.8</v>
      </c>
      <c r="J26" s="32">
        <f t="shared" si="7"/>
        <v>-38248.5</v>
      </c>
      <c r="K26" s="32">
        <f t="shared" si="7"/>
        <v>-38970.9</v>
      </c>
      <c r="L26" s="32">
        <f t="shared" si="7"/>
        <v>-35702.9</v>
      </c>
      <c r="M26" s="32">
        <f t="shared" si="7"/>
        <v>-14465.2</v>
      </c>
      <c r="N26" s="32">
        <f t="shared" si="7"/>
        <v>-9589</v>
      </c>
      <c r="O26" s="32">
        <f t="shared" si="7"/>
        <v>-410194.20000000007</v>
      </c>
    </row>
    <row r="27" spans="1:26" ht="18.75" customHeight="1">
      <c r="A27" s="28" t="s">
        <v>43</v>
      </c>
      <c r="B27" s="16">
        <f>ROUND((-B9)*$G$3,2)</f>
        <v>-52292.3</v>
      </c>
      <c r="C27" s="16">
        <f aca="true" t="shared" si="8" ref="C27:N27">ROUND((-C9)*$G$3,2)</f>
        <v>-43077.4</v>
      </c>
      <c r="D27" s="16">
        <f t="shared" si="8"/>
        <v>-36485.5</v>
      </c>
      <c r="E27" s="16">
        <f t="shared" si="8"/>
        <v>-5547</v>
      </c>
      <c r="F27" s="16">
        <f t="shared" si="8"/>
        <v>-32705.8</v>
      </c>
      <c r="G27" s="16">
        <f t="shared" si="8"/>
        <v>-53165.2</v>
      </c>
      <c r="H27" s="16">
        <f t="shared" si="8"/>
        <v>-5241.7</v>
      </c>
      <c r="I27" s="16">
        <f t="shared" si="8"/>
        <v>-44702.8</v>
      </c>
      <c r="J27" s="16">
        <f t="shared" si="8"/>
        <v>-38248.5</v>
      </c>
      <c r="K27" s="16">
        <f t="shared" si="8"/>
        <v>-38970.9</v>
      </c>
      <c r="L27" s="16">
        <f t="shared" si="8"/>
        <v>-35702.9</v>
      </c>
      <c r="M27" s="16">
        <f t="shared" si="8"/>
        <v>-14465.2</v>
      </c>
      <c r="N27" s="16">
        <f t="shared" si="8"/>
        <v>-9589</v>
      </c>
      <c r="O27" s="33">
        <f aca="true" t="shared" si="9" ref="O27:O44">SUM(B27:N27)</f>
        <v>-410194.20000000007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409621.79</v>
      </c>
      <c r="C42" s="37">
        <f aca="true" t="shared" si="11" ref="C42:N42">+C17+C25</f>
        <v>259672.88999999998</v>
      </c>
      <c r="D42" s="37">
        <f t="shared" si="11"/>
        <v>254940.90000000008</v>
      </c>
      <c r="E42" s="37">
        <f t="shared" si="11"/>
        <v>72898.98000000001</v>
      </c>
      <c r="F42" s="37">
        <f t="shared" si="11"/>
        <v>292658.32999999996</v>
      </c>
      <c r="G42" s="37">
        <f t="shared" si="11"/>
        <v>325793.89999999997</v>
      </c>
      <c r="H42" s="37">
        <f t="shared" si="11"/>
        <v>65963.40000000001</v>
      </c>
      <c r="I42" s="37">
        <f t="shared" si="11"/>
        <v>271969.66000000003</v>
      </c>
      <c r="J42" s="37">
        <f t="shared" si="11"/>
        <v>286787.52</v>
      </c>
      <c r="K42" s="37">
        <f t="shared" si="11"/>
        <v>380516.63</v>
      </c>
      <c r="L42" s="37">
        <f t="shared" si="11"/>
        <v>398647.63</v>
      </c>
      <c r="M42" s="37">
        <f t="shared" si="11"/>
        <v>166409.16999999995</v>
      </c>
      <c r="N42" s="37">
        <f t="shared" si="11"/>
        <v>76830.09</v>
      </c>
      <c r="O42" s="37">
        <f>SUM(B42:N42)</f>
        <v>3262710.8899999997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409621.78</v>
      </c>
      <c r="C48" s="52">
        <f t="shared" si="12"/>
        <v>259672.9</v>
      </c>
      <c r="D48" s="52">
        <f t="shared" si="12"/>
        <v>254940.9</v>
      </c>
      <c r="E48" s="52">
        <f t="shared" si="12"/>
        <v>72898.98</v>
      </c>
      <c r="F48" s="52">
        <f t="shared" si="12"/>
        <v>292658.32</v>
      </c>
      <c r="G48" s="52">
        <f t="shared" si="12"/>
        <v>325793.9</v>
      </c>
      <c r="H48" s="52">
        <f t="shared" si="12"/>
        <v>65963.4</v>
      </c>
      <c r="I48" s="52">
        <f t="shared" si="12"/>
        <v>271969.66</v>
      </c>
      <c r="J48" s="52">
        <f t="shared" si="12"/>
        <v>286787.52</v>
      </c>
      <c r="K48" s="52">
        <f t="shared" si="12"/>
        <v>380516.63</v>
      </c>
      <c r="L48" s="52">
        <f t="shared" si="12"/>
        <v>398647.62</v>
      </c>
      <c r="M48" s="52">
        <f t="shared" si="12"/>
        <v>166409.17</v>
      </c>
      <c r="N48" s="52">
        <f t="shared" si="12"/>
        <v>76830.09</v>
      </c>
      <c r="O48" s="37">
        <f t="shared" si="12"/>
        <v>3262710.87</v>
      </c>
      <c r="Q48"/>
    </row>
    <row r="49" spans="1:18" ht="18.75" customHeight="1">
      <c r="A49" s="26" t="s">
        <v>61</v>
      </c>
      <c r="B49" s="52">
        <v>330964.82</v>
      </c>
      <c r="C49" s="52">
        <v>188828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519792.82</v>
      </c>
      <c r="P49"/>
      <c r="Q49"/>
      <c r="R49" s="44"/>
    </row>
    <row r="50" spans="1:16" ht="18.75" customHeight="1">
      <c r="A50" s="26" t="s">
        <v>62</v>
      </c>
      <c r="B50" s="52">
        <v>78656.96</v>
      </c>
      <c r="C50" s="52">
        <v>70844.9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149501.86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254940.9</v>
      </c>
      <c r="E51" s="53">
        <v>0</v>
      </c>
      <c r="F51" s="53">
        <v>0</v>
      </c>
      <c r="G51" s="53">
        <v>0</v>
      </c>
      <c r="H51" s="52">
        <v>65963.4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320904.3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72898.98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72898.98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292658.32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292658.32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325793.9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325793.9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271969.66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271969.66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286787.52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286787.52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380516.63</v>
      </c>
      <c r="L57" s="32">
        <v>398647.62</v>
      </c>
      <c r="M57" s="53">
        <v>0</v>
      </c>
      <c r="N57" s="53">
        <v>0</v>
      </c>
      <c r="O57" s="37">
        <f t="shared" si="13"/>
        <v>779164.25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166409.17</v>
      </c>
      <c r="N58" s="53">
        <v>0</v>
      </c>
      <c r="O58" s="37">
        <f t="shared" si="13"/>
        <v>166409.17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76830.09</v>
      </c>
      <c r="O59" s="56">
        <f t="shared" si="13"/>
        <v>76830.09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2019-11-26T14:06:08Z</dcterms:modified>
  <cp:category/>
  <cp:version/>
  <cp:contentType/>
  <cp:contentStatus/>
</cp:coreProperties>
</file>