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<sst xmlns="http://schemas.openxmlformats.org/spreadsheetml/2006/main" count="77" uniqueCount="74">
  <si>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</si>
  <si>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</si>
  <si>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</si>
  <si>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</si>
  <si>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</si>
  <si>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</si>
  <si>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</si>
  <si>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</si>
  <si>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</si>
  <si>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</si>
  <si>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</si>
  <si>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</si>
  <si>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</si>
  <si>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</si>
  <si>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</si>
  <si>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</si>
  <si>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</si>
  <si>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</si>
  <si>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</si>
  <si>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</si>
  <si>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</si>
  <si>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</si>
  <si>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</si>
  <si>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</si>
  <si>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</si>
  <si>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</si>
  <si>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</si>
  <si>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</si>
  <si>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</si>
  <si>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</si>
  <si>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</si>
  <si>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</si>
  <si>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</si>
  <si>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</si>
  <si>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</si>
  <si>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</si>
  <si>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</si>
  <si>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</si>
  <si>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</si>
  <si>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</si>
  <si>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</si>
  <si>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</si>
  <si>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</si>
  <si>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</si>
  <si>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</si>
  <si>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</si>
  <si>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</si>
  <si>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</si>
  <si>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</si>
  <si>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</si>
  <si>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</si>
  <si>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</si>
  <si>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</si>
  <si>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</si>
  <si>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</si>
  <si>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</si>
  <si>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</si>
  <si>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</si>
  <si>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</si>
  <si>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</si>
  <si>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</si>
  <si>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</si>
  <si>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</si>
  <si>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</si>
  <si>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</si>
  <si>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</si>
  <si>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</si>
  <si>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</si>
  <si>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</si>
  <si>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</si>
  <si>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</si>
  <si>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</si>
  <si>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</si>
  <si>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23/09/19 - VENCIMENTO 30/09/19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</si>
</sst>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460310</v>
      </c>
      <c r="C7" s="9">
        <f t="shared" si="0"/>
        <v>346313</v>
      </c>
      <c r="D7" s="9">
        <f t="shared" si="0"/>
        <v>324367</v>
      </c>
      <c r="E7" s="9">
        <f t="shared" si="0"/>
        <v>67543</v>
      </c>
      <c r="F7" s="9">
        <f t="shared" si="0"/>
        <v>317993</v>
      </c>
      <c r="G7" s="9">
        <f t="shared" si="0"/>
        <v>479374</v>
      </c>
      <c r="H7" s="9">
        <f t="shared" si="0"/>
        <v>58260</v>
      </c>
      <c r="I7" s="9">
        <f t="shared" si="0"/>
        <v>340711</v>
      </c>
      <c r="J7" s="9">
        <f t="shared" si="0"/>
        <v>282625</v>
      </c>
      <c r="K7" s="9">
        <f t="shared" si="0"/>
        <v>404100</v>
      </c>
      <c r="L7" s="9">
        <f t="shared" si="0"/>
        <v>325524</v>
      </c>
      <c r="M7" s="9">
        <f t="shared" si="0"/>
        <v>139235</v>
      </c>
      <c r="N7" s="9">
        <f t="shared" si="0"/>
        <v>96454</v>
      </c>
      <c r="O7" s="9">
        <f t="shared" si="0"/>
        <v>3642809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18279</v>
      </c>
      <c r="C8" s="11">
        <f t="shared" si="1"/>
        <v>18352</v>
      </c>
      <c r="D8" s="11">
        <f t="shared" si="1"/>
        <v>11310</v>
      </c>
      <c r="E8" s="11">
        <f t="shared" si="1"/>
        <v>2452</v>
      </c>
      <c r="F8" s="11">
        <f t="shared" si="1"/>
        <v>11417</v>
      </c>
      <c r="G8" s="11">
        <f t="shared" si="1"/>
        <v>19331</v>
      </c>
      <c r="H8" s="11">
        <f t="shared" si="1"/>
        <v>2802</v>
      </c>
      <c r="I8" s="11">
        <f t="shared" si="1"/>
        <v>17760</v>
      </c>
      <c r="J8" s="11">
        <f t="shared" si="1"/>
        <v>13843</v>
      </c>
      <c r="K8" s="11">
        <f t="shared" si="1"/>
        <v>12280</v>
      </c>
      <c r="L8" s="11">
        <f t="shared" si="1"/>
        <v>11007</v>
      </c>
      <c r="M8" s="11">
        <f t="shared" si="1"/>
        <v>6954</v>
      </c>
      <c r="N8" s="11">
        <f t="shared" si="1"/>
        <v>5556</v>
      </c>
      <c r="O8" s="11">
        <f t="shared" si="1"/>
        <v>151343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18279</v>
      </c>
      <c r="C9" s="11">
        <v>18352</v>
      </c>
      <c r="D9" s="11">
        <v>11310</v>
      </c>
      <c r="E9" s="11">
        <v>2452</v>
      </c>
      <c r="F9" s="11">
        <v>11417</v>
      </c>
      <c r="G9" s="11">
        <v>19331</v>
      </c>
      <c r="H9" s="11">
        <v>2797</v>
      </c>
      <c r="I9" s="11">
        <v>17758</v>
      </c>
      <c r="J9" s="11">
        <v>13843</v>
      </c>
      <c r="K9" s="11">
        <v>12273</v>
      </c>
      <c r="L9" s="11">
        <v>11007</v>
      </c>
      <c r="M9" s="11">
        <v>6943</v>
      </c>
      <c r="N9" s="11">
        <v>5556</v>
      </c>
      <c r="O9" s="11">
        <f>SUM(B9:N9)</f>
        <v>151318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2</v>
      </c>
      <c r="J10" s="13">
        <v>0</v>
      </c>
      <c r="K10" s="13">
        <v>7</v>
      </c>
      <c r="L10" s="13">
        <v>0</v>
      </c>
      <c r="M10" s="13">
        <v>11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442031</v>
      </c>
      <c r="C11" s="13">
        <v>327961</v>
      </c>
      <c r="D11" s="13">
        <v>313057</v>
      </c>
      <c r="E11" s="13">
        <v>65091</v>
      </c>
      <c r="F11" s="13">
        <v>306576</v>
      </c>
      <c r="G11" s="13">
        <v>460043</v>
      </c>
      <c r="H11" s="13">
        <v>55458</v>
      </c>
      <c r="I11" s="13">
        <v>322951</v>
      </c>
      <c r="J11" s="13">
        <v>268782</v>
      </c>
      <c r="K11" s="13">
        <v>391820</v>
      </c>
      <c r="L11" s="13">
        <v>314517</v>
      </c>
      <c r="M11" s="13">
        <v>132281</v>
      </c>
      <c r="N11" s="13">
        <v>90898</v>
      </c>
      <c r="O11" s="11">
        <f>SUM(B11:N11)</f>
        <v>3491466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1116072.72</v>
      </c>
      <c r="C17" s="24">
        <f aca="true" t="shared" si="2" ref="C17:O17">C18+C19+C20+C21+C22+C23</f>
        <v>842275.2899999999</v>
      </c>
      <c r="D17" s="24">
        <f t="shared" si="2"/>
        <v>654266.65</v>
      </c>
      <c r="E17" s="24">
        <f t="shared" si="2"/>
        <v>213921.61</v>
      </c>
      <c r="F17" s="24">
        <f t="shared" si="2"/>
        <v>765599.98</v>
      </c>
      <c r="G17" s="24">
        <f t="shared" si="2"/>
        <v>935205.9</v>
      </c>
      <c r="H17" s="24">
        <f t="shared" si="2"/>
        <v>257715.89</v>
      </c>
      <c r="I17" s="24">
        <f t="shared" si="2"/>
        <v>819607.33</v>
      </c>
      <c r="J17" s="24">
        <f t="shared" si="2"/>
        <v>722157.16</v>
      </c>
      <c r="K17" s="24">
        <f t="shared" si="2"/>
        <v>916944.01</v>
      </c>
      <c r="L17" s="24">
        <f t="shared" si="2"/>
        <v>850218.9400000001</v>
      </c>
      <c r="M17" s="24">
        <f t="shared" si="2"/>
        <v>454473.55000000005</v>
      </c>
      <c r="N17" s="24">
        <f t="shared" si="2"/>
        <v>253185.41</v>
      </c>
      <c r="O17" s="24">
        <f t="shared" si="2"/>
        <v>8801644.44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1028424.6</v>
      </c>
      <c r="C18" s="22">
        <f t="shared" si="3"/>
        <v>799117.25</v>
      </c>
      <c r="D18" s="22">
        <f t="shared" si="3"/>
        <v>656259.31</v>
      </c>
      <c r="E18" s="22">
        <f t="shared" si="3"/>
        <v>233773.08</v>
      </c>
      <c r="F18" s="22">
        <f t="shared" si="3"/>
        <v>745439.19</v>
      </c>
      <c r="G18" s="22">
        <f t="shared" si="3"/>
        <v>923801.64</v>
      </c>
      <c r="H18" s="22">
        <f t="shared" si="3"/>
        <v>150538.01</v>
      </c>
      <c r="I18" s="22">
        <f t="shared" si="3"/>
        <v>779955.62</v>
      </c>
      <c r="J18" s="22">
        <f t="shared" si="3"/>
        <v>651196.26</v>
      </c>
      <c r="K18" s="22">
        <f t="shared" si="3"/>
        <v>880695.54</v>
      </c>
      <c r="L18" s="22">
        <f t="shared" si="3"/>
        <v>807429.73</v>
      </c>
      <c r="M18" s="22">
        <f t="shared" si="3"/>
        <v>398977.89</v>
      </c>
      <c r="N18" s="22">
        <f t="shared" si="3"/>
        <v>249777.28</v>
      </c>
      <c r="O18" s="27">
        <f aca="true" t="shared" si="4" ref="O18:O23">SUM(B18:N18)</f>
        <v>8305385.4</v>
      </c>
    </row>
    <row r="19" spans="1:23" ht="18.75" customHeight="1">
      <c r="A19" s="26" t="s">
        <v>36</v>
      </c>
      <c r="B19" s="16">
        <f>IF(B15&lt;&gt;0,ROUND((B15-1)*B18,2),0)</f>
        <v>58369.53</v>
      </c>
      <c r="C19" s="22">
        <f aca="true" t="shared" si="5" ref="C19:N19">IF(C15&lt;&gt;0,ROUND((C15-1)*C18,2),0)</f>
        <v>16591.08</v>
      </c>
      <c r="D19" s="22">
        <f t="shared" si="5"/>
        <v>-11646.51</v>
      </c>
      <c r="E19" s="22">
        <f t="shared" si="5"/>
        <v>-17690.94</v>
      </c>
      <c r="F19" s="22">
        <f t="shared" si="5"/>
        <v>-5610.2</v>
      </c>
      <c r="G19" s="22">
        <f t="shared" si="5"/>
        <v>-6146.99</v>
      </c>
      <c r="H19" s="22">
        <f t="shared" si="5"/>
        <v>110691.88</v>
      </c>
      <c r="I19" s="22">
        <f t="shared" si="5"/>
        <v>20699.66</v>
      </c>
      <c r="J19" s="22">
        <f t="shared" si="5"/>
        <v>42567.23</v>
      </c>
      <c r="K19" s="22">
        <f t="shared" si="5"/>
        <v>-9273.88</v>
      </c>
      <c r="L19" s="22">
        <f t="shared" si="5"/>
        <v>6577.8</v>
      </c>
      <c r="M19" s="22">
        <f t="shared" si="5"/>
        <v>22772.26</v>
      </c>
      <c r="N19" s="22">
        <f t="shared" si="5"/>
        <v>-8046.06</v>
      </c>
      <c r="O19" s="27">
        <f t="shared" si="4"/>
        <v>219854.86000000002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12982.1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152015.33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-78599.7</v>
      </c>
      <c r="C25" s="31">
        <f>+C26+C28+C39+C40+C43-C44</f>
        <v>-78913.6</v>
      </c>
      <c r="D25" s="31">
        <f t="shared" si="6"/>
        <v>-48633</v>
      </c>
      <c r="E25" s="31">
        <f t="shared" si="6"/>
        <v>-10543.6</v>
      </c>
      <c r="F25" s="31">
        <f t="shared" si="6"/>
        <v>-49093.1</v>
      </c>
      <c r="G25" s="31">
        <f t="shared" si="6"/>
        <v>-83123.3</v>
      </c>
      <c r="H25" s="31">
        <f t="shared" si="6"/>
        <v>-12027.1</v>
      </c>
      <c r="I25" s="31">
        <f t="shared" si="6"/>
        <v>-76359.4</v>
      </c>
      <c r="J25" s="31">
        <f t="shared" si="6"/>
        <v>-59524.9</v>
      </c>
      <c r="K25" s="31">
        <f t="shared" si="6"/>
        <v>-52773.9</v>
      </c>
      <c r="L25" s="31">
        <f t="shared" si="6"/>
        <v>-47330.1</v>
      </c>
      <c r="M25" s="31">
        <f t="shared" si="6"/>
        <v>-29854.9</v>
      </c>
      <c r="N25" s="31">
        <f t="shared" si="6"/>
        <v>-23890.8</v>
      </c>
      <c r="O25" s="31">
        <f t="shared" si="6"/>
        <v>-650667.4</v>
      </c>
    </row>
    <row r="26" spans="1:15" ht="18.75" customHeight="1">
      <c r="A26" s="26" t="s">
        <v>42</v>
      </c>
      <c r="B26" s="32">
        <f>+B27</f>
        <v>-78599.7</v>
      </c>
      <c r="C26" s="32">
        <f>+C27</f>
        <v>-78913.6</v>
      </c>
      <c r="D26" s="32">
        <f aca="true" t="shared" si="7" ref="D26:O26">+D27</f>
        <v>-48633</v>
      </c>
      <c r="E26" s="32">
        <f t="shared" si="7"/>
        <v>-10543.6</v>
      </c>
      <c r="F26" s="32">
        <f t="shared" si="7"/>
        <v>-49093.1</v>
      </c>
      <c r="G26" s="32">
        <f t="shared" si="7"/>
        <v>-83123.3</v>
      </c>
      <c r="H26" s="32">
        <f t="shared" si="7"/>
        <v>-12027.1</v>
      </c>
      <c r="I26" s="32">
        <f t="shared" si="7"/>
        <v>-76359.4</v>
      </c>
      <c r="J26" s="32">
        <f t="shared" si="7"/>
        <v>-59524.9</v>
      </c>
      <c r="K26" s="32">
        <f t="shared" si="7"/>
        <v>-52773.9</v>
      </c>
      <c r="L26" s="32">
        <f t="shared" si="7"/>
        <v>-47330.1</v>
      </c>
      <c r="M26" s="32">
        <f t="shared" si="7"/>
        <v>-29854.9</v>
      </c>
      <c r="N26" s="32">
        <f t="shared" si="7"/>
        <v>-23890.8</v>
      </c>
      <c r="O26" s="32">
        <f t="shared" si="7"/>
        <v>-650667.4</v>
      </c>
    </row>
    <row r="27" spans="1:26" ht="18.75" customHeight="1">
      <c r="A27" s="28" t="s">
        <v>43</v>
      </c>
      <c r="B27" s="16">
        <f>ROUND((-B9)*$G$3,2)</f>
        <v>-78599.7</v>
      </c>
      <c r="C27" s="16">
        <f aca="true" t="shared" si="8" ref="C27:N27">ROUND((-C9)*$G$3,2)</f>
        <v>-78913.6</v>
      </c>
      <c r="D27" s="16">
        <f t="shared" si="8"/>
        <v>-48633</v>
      </c>
      <c r="E27" s="16">
        <f t="shared" si="8"/>
        <v>-10543.6</v>
      </c>
      <c r="F27" s="16">
        <f t="shared" si="8"/>
        <v>-49093.1</v>
      </c>
      <c r="G27" s="16">
        <f t="shared" si="8"/>
        <v>-83123.3</v>
      </c>
      <c r="H27" s="16">
        <f t="shared" si="8"/>
        <v>-12027.1</v>
      </c>
      <c r="I27" s="16">
        <f t="shared" si="8"/>
        <v>-76359.4</v>
      </c>
      <c r="J27" s="16">
        <f t="shared" si="8"/>
        <v>-59524.9</v>
      </c>
      <c r="K27" s="16">
        <f t="shared" si="8"/>
        <v>-52773.9</v>
      </c>
      <c r="L27" s="16">
        <f t="shared" si="8"/>
        <v>-47330.1</v>
      </c>
      <c r="M27" s="16">
        <f t="shared" si="8"/>
        <v>-29854.9</v>
      </c>
      <c r="N27" s="16">
        <f t="shared" si="8"/>
        <v>-23890.8</v>
      </c>
      <c r="O27" s="33">
        <f aca="true" t="shared" si="9" ref="O27:O44">SUM(B27:N27)</f>
        <v>-650667.4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1037473.02</v>
      </c>
      <c r="C42" s="37">
        <f aca="true" t="shared" si="11" ref="C42:N42">+C17+C25</f>
        <v>763361.69</v>
      </c>
      <c r="D42" s="37">
        <f t="shared" si="11"/>
        <v>605633.65</v>
      </c>
      <c r="E42" s="37">
        <f t="shared" si="11"/>
        <v>203378.00999999998</v>
      </c>
      <c r="F42" s="37">
        <f t="shared" si="11"/>
        <v>716506.88</v>
      </c>
      <c r="G42" s="37">
        <f t="shared" si="11"/>
        <v>852082.6</v>
      </c>
      <c r="H42" s="37">
        <f t="shared" si="11"/>
        <v>245688.79</v>
      </c>
      <c r="I42" s="37">
        <f t="shared" si="11"/>
        <v>743247.9299999999</v>
      </c>
      <c r="J42" s="37">
        <f t="shared" si="11"/>
        <v>662632.26</v>
      </c>
      <c r="K42" s="37">
        <f t="shared" si="11"/>
        <v>864170.11</v>
      </c>
      <c r="L42" s="37">
        <f t="shared" si="11"/>
        <v>802888.8400000001</v>
      </c>
      <c r="M42" s="37">
        <f t="shared" si="11"/>
        <v>424618.65</v>
      </c>
      <c r="N42" s="37">
        <f t="shared" si="11"/>
        <v>229294.61000000002</v>
      </c>
      <c r="O42" s="37">
        <f>SUM(B42:N42)</f>
        <v>8150977.04</v>
      </c>
      <c r="P42" s="44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1037473.02</v>
      </c>
      <c r="C48" s="52">
        <f t="shared" si="12"/>
        <v>763361.6799999999</v>
      </c>
      <c r="D48" s="52">
        <f t="shared" si="12"/>
        <v>605633.66</v>
      </c>
      <c r="E48" s="52">
        <f t="shared" si="12"/>
        <v>203378.01</v>
      </c>
      <c r="F48" s="52">
        <f t="shared" si="12"/>
        <v>716506.88</v>
      </c>
      <c r="G48" s="52">
        <f t="shared" si="12"/>
        <v>852082.6</v>
      </c>
      <c r="H48" s="52">
        <f t="shared" si="12"/>
        <v>245688.8</v>
      </c>
      <c r="I48" s="52">
        <f t="shared" si="12"/>
        <v>743247.93</v>
      </c>
      <c r="J48" s="52">
        <f t="shared" si="12"/>
        <v>662632.26</v>
      </c>
      <c r="K48" s="52">
        <f t="shared" si="12"/>
        <v>864170.11</v>
      </c>
      <c r="L48" s="52">
        <f t="shared" si="12"/>
        <v>802888.84</v>
      </c>
      <c r="M48" s="52">
        <f t="shared" si="12"/>
        <v>424618.65</v>
      </c>
      <c r="N48" s="52">
        <f t="shared" si="12"/>
        <v>229294.61</v>
      </c>
      <c r="O48" s="37">
        <f t="shared" si="12"/>
        <v>8150977.05</v>
      </c>
      <c r="Q48"/>
    </row>
    <row r="49" spans="1:18" ht="18.75" customHeight="1">
      <c r="A49" s="26" t="s">
        <v>61</v>
      </c>
      <c r="B49" s="52">
        <v>836727.38</v>
      </c>
      <c r="C49" s="52">
        <v>553125.94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1389853.3199999998</v>
      </c>
      <c r="P49"/>
      <c r="Q49"/>
      <c r="R49" s="44"/>
    </row>
    <row r="50" spans="1:16" ht="18.75" customHeight="1">
      <c r="A50" s="26" t="s">
        <v>62</v>
      </c>
      <c r="B50" s="52">
        <v>200745.64</v>
      </c>
      <c r="C50" s="52">
        <v>210235.74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410981.38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605633.66</v>
      </c>
      <c r="E51" s="53">
        <v>0</v>
      </c>
      <c r="F51" s="53">
        <v>0</v>
      </c>
      <c r="G51" s="53">
        <v>0</v>
      </c>
      <c r="H51" s="52">
        <v>245688.8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851322.46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203378.01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203378.01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716506.88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716506.88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852082.6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852082.6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743247.93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743247.93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662632.26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662632.26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864170.11</v>
      </c>
      <c r="L57" s="32">
        <v>802888.84</v>
      </c>
      <c r="M57" s="53">
        <v>0</v>
      </c>
      <c r="N57" s="53">
        <v>0</v>
      </c>
      <c r="O57" s="37">
        <f t="shared" si="13"/>
        <v>1667058.95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424618.65</v>
      </c>
      <c r="N58" s="53">
        <v>0</v>
      </c>
      <c r="O58" s="37">
        <f t="shared" si="13"/>
        <v>424618.65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229294.61</v>
      </c>
      <c r="O59" s="56">
        <f t="shared" si="13"/>
        <v>229294.61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2019-11-25T21:57:48Z</dcterms:modified>
  <cp:category/>
  <cp:version/>
  <cp:contentType/>
  <cp:contentStatus/>
</cp:coreProperties>
</file>