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<sst xmlns="http://schemas.openxmlformats.org/spreadsheetml/2006/main" count="77" uniqueCount="74">
  <si>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</si>
  <si>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</si>
  <si>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</si>
  <si>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</si>
  <si>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</si>
  <si>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</si>
  <si>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</si>
  <si>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</si>
  <si>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</si>
  <si>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</si>
  <si>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</si>
  <si>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</si>
  <si>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</si>
  <si>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</si>
  <si>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</si>
  <si>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</si>
  <si>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</si>
  <si>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</si>
  <si>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</si>
  <si>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</si>
  <si>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</si>
  <si>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</si>
  <si>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</si>
  <si>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</si>
  <si>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</si>
  <si>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</si>
  <si>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</si>
  <si>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</si>
  <si>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</si>
  <si>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</si>
  <si>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</si>
  <si>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</si>
  <si>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</si>
  <si>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</si>
  <si>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</si>
  <si>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</si>
  <si>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</si>
  <si>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</si>
  <si>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</si>
  <si>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</si>
  <si>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</si>
  <si>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</si>
  <si>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</si>
  <si>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</si>
  <si>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</si>
  <si>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</si>
  <si>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</si>
  <si>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</si>
  <si>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</si>
  <si>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</si>
  <si>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</si>
  <si>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</si>
  <si>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</si>
  <si>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</si>
  <si>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</si>
  <si>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</si>
  <si>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</si>
  <si>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</si>
  <si>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</si>
  <si>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</si>
  <si>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</si>
  <si>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</si>
  <si>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</si>
  <si>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</si>
  <si>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</si>
  <si>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</si>
  <si>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</si>
  <si>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</si>
  <si>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</si>
  <si>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</si>
  <si>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</si>
  <si>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</si>
  <si>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</si>
  <si>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19/09/19 - VENCIMENTO 26/09/19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</si>
</sst>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487820</v>
      </c>
      <c r="C7" s="9">
        <f t="shared" si="0"/>
        <v>359724</v>
      </c>
      <c r="D7" s="9">
        <f t="shared" si="0"/>
        <v>344727</v>
      </c>
      <c r="E7" s="9">
        <f t="shared" si="0"/>
        <v>70660</v>
      </c>
      <c r="F7" s="9">
        <f t="shared" si="0"/>
        <v>327435</v>
      </c>
      <c r="G7" s="9">
        <f t="shared" si="0"/>
        <v>504920</v>
      </c>
      <c r="H7" s="9">
        <f t="shared" si="0"/>
        <v>62986</v>
      </c>
      <c r="I7" s="9">
        <f t="shared" si="0"/>
        <v>355501</v>
      </c>
      <c r="J7" s="9">
        <f t="shared" si="0"/>
        <v>294336</v>
      </c>
      <c r="K7" s="9">
        <f t="shared" si="0"/>
        <v>437096</v>
      </c>
      <c r="L7" s="9">
        <f t="shared" si="0"/>
        <v>355117</v>
      </c>
      <c r="M7" s="9">
        <f t="shared" si="0"/>
        <v>146825</v>
      </c>
      <c r="N7" s="9">
        <f t="shared" si="0"/>
        <v>100710</v>
      </c>
      <c r="O7" s="9">
        <f t="shared" si="0"/>
        <v>3847857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16303</v>
      </c>
      <c r="C8" s="11">
        <f t="shared" si="1"/>
        <v>16462</v>
      </c>
      <c r="D8" s="11">
        <f t="shared" si="1"/>
        <v>10139</v>
      </c>
      <c r="E8" s="11">
        <f t="shared" si="1"/>
        <v>2267</v>
      </c>
      <c r="F8" s="11">
        <f t="shared" si="1"/>
        <v>9789</v>
      </c>
      <c r="G8" s="11">
        <f t="shared" si="1"/>
        <v>17407</v>
      </c>
      <c r="H8" s="11">
        <f t="shared" si="1"/>
        <v>2772</v>
      </c>
      <c r="I8" s="11">
        <f t="shared" si="1"/>
        <v>16336</v>
      </c>
      <c r="J8" s="11">
        <f t="shared" si="1"/>
        <v>12514</v>
      </c>
      <c r="K8" s="11">
        <f t="shared" si="1"/>
        <v>10901</v>
      </c>
      <c r="L8" s="11">
        <f t="shared" si="1"/>
        <v>9882</v>
      </c>
      <c r="M8" s="11">
        <f t="shared" si="1"/>
        <v>6547</v>
      </c>
      <c r="N8" s="11">
        <f t="shared" si="1"/>
        <v>5112</v>
      </c>
      <c r="O8" s="11">
        <f t="shared" si="1"/>
        <v>136431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16303</v>
      </c>
      <c r="C9" s="11">
        <v>16462</v>
      </c>
      <c r="D9" s="11">
        <v>10139</v>
      </c>
      <c r="E9" s="11">
        <v>2267</v>
      </c>
      <c r="F9" s="11">
        <v>9789</v>
      </c>
      <c r="G9" s="11">
        <v>17407</v>
      </c>
      <c r="H9" s="11">
        <v>2768</v>
      </c>
      <c r="I9" s="11">
        <v>16335</v>
      </c>
      <c r="J9" s="11">
        <v>12514</v>
      </c>
      <c r="K9" s="11">
        <v>10895</v>
      </c>
      <c r="L9" s="11">
        <v>9882</v>
      </c>
      <c r="M9" s="11">
        <v>6543</v>
      </c>
      <c r="N9" s="11">
        <v>5112</v>
      </c>
      <c r="O9" s="11">
        <f>SUM(B9:N9)</f>
        <v>136416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1</v>
      </c>
      <c r="J10" s="13">
        <v>0</v>
      </c>
      <c r="K10" s="13">
        <v>6</v>
      </c>
      <c r="L10" s="13">
        <v>0</v>
      </c>
      <c r="M10" s="13">
        <v>4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471517</v>
      </c>
      <c r="C11" s="13">
        <v>343262</v>
      </c>
      <c r="D11" s="13">
        <v>334588</v>
      </c>
      <c r="E11" s="13">
        <v>68393</v>
      </c>
      <c r="F11" s="13">
        <v>317646</v>
      </c>
      <c r="G11" s="13">
        <v>487513</v>
      </c>
      <c r="H11" s="13">
        <v>60214</v>
      </c>
      <c r="I11" s="13">
        <v>339165</v>
      </c>
      <c r="J11" s="13">
        <v>281822</v>
      </c>
      <c r="K11" s="13">
        <v>426195</v>
      </c>
      <c r="L11" s="13">
        <v>345235</v>
      </c>
      <c r="M11" s="13">
        <v>140278</v>
      </c>
      <c r="N11" s="13">
        <v>95598</v>
      </c>
      <c r="O11" s="11">
        <f>SUM(B11:N11)</f>
        <v>3711426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1181023.96</v>
      </c>
      <c r="C17" s="24">
        <f aca="true" t="shared" si="2" ref="C17:O17">C18+C19+C20+C21+C22+C23</f>
        <v>873863.6599999999</v>
      </c>
      <c r="D17" s="24">
        <f t="shared" si="2"/>
        <v>694727.98</v>
      </c>
      <c r="E17" s="24">
        <f t="shared" si="2"/>
        <v>223893.44999999998</v>
      </c>
      <c r="F17" s="24">
        <f t="shared" si="2"/>
        <v>787567.34</v>
      </c>
      <c r="G17" s="24">
        <f t="shared" si="2"/>
        <v>984108.0199999999</v>
      </c>
      <c r="H17" s="24">
        <f t="shared" si="2"/>
        <v>278906.64</v>
      </c>
      <c r="I17" s="24">
        <f t="shared" si="2"/>
        <v>854363.1499999999</v>
      </c>
      <c r="J17" s="24">
        <f t="shared" si="2"/>
        <v>750904.32</v>
      </c>
      <c r="K17" s="24">
        <f t="shared" si="2"/>
        <v>988098.25</v>
      </c>
      <c r="L17" s="24">
        <f t="shared" si="2"/>
        <v>924219.4</v>
      </c>
      <c r="M17" s="24">
        <f t="shared" si="2"/>
        <v>477464.05999999994</v>
      </c>
      <c r="N17" s="24">
        <f t="shared" si="2"/>
        <v>263851.72</v>
      </c>
      <c r="O17" s="24">
        <f t="shared" si="2"/>
        <v>9282991.949999997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1089887.44</v>
      </c>
      <c r="C18" s="22">
        <f t="shared" si="3"/>
        <v>830063.13</v>
      </c>
      <c r="D18" s="22">
        <f t="shared" si="3"/>
        <v>697451.67</v>
      </c>
      <c r="E18" s="22">
        <f t="shared" si="3"/>
        <v>244561.33</v>
      </c>
      <c r="F18" s="22">
        <f t="shared" si="3"/>
        <v>767573.13</v>
      </c>
      <c r="G18" s="22">
        <f t="shared" si="3"/>
        <v>973031.33</v>
      </c>
      <c r="H18" s="22">
        <f t="shared" si="3"/>
        <v>162749.53</v>
      </c>
      <c r="I18" s="22">
        <f t="shared" si="3"/>
        <v>813812.89</v>
      </c>
      <c r="J18" s="22">
        <f t="shared" si="3"/>
        <v>678179.58</v>
      </c>
      <c r="K18" s="22">
        <f t="shared" si="3"/>
        <v>952607.02</v>
      </c>
      <c r="L18" s="22">
        <f t="shared" si="3"/>
        <v>880832.21</v>
      </c>
      <c r="M18" s="22">
        <f t="shared" si="3"/>
        <v>420727.04</v>
      </c>
      <c r="N18" s="22">
        <f t="shared" si="3"/>
        <v>260798.62</v>
      </c>
      <c r="O18" s="27">
        <f aca="true" t="shared" si="4" ref="O18:O23">SUM(B18:N18)</f>
        <v>8772274.919999998</v>
      </c>
    </row>
    <row r="19" spans="1:23" ht="18.75" customHeight="1">
      <c r="A19" s="26" t="s">
        <v>36</v>
      </c>
      <c r="B19" s="16">
        <f>IF(B15&lt;&gt;0,ROUND((B15-1)*B18,2),0)</f>
        <v>61857.93</v>
      </c>
      <c r="C19" s="22">
        <f aca="true" t="shared" si="5" ref="C19:N19">IF(C15&lt;&gt;0,ROUND((C15-1)*C18,2),0)</f>
        <v>17233.57</v>
      </c>
      <c r="D19" s="22">
        <f t="shared" si="5"/>
        <v>-12377.54</v>
      </c>
      <c r="E19" s="22">
        <f t="shared" si="5"/>
        <v>-18507.35</v>
      </c>
      <c r="F19" s="22">
        <f t="shared" si="5"/>
        <v>-5776.78</v>
      </c>
      <c r="G19" s="22">
        <f t="shared" si="5"/>
        <v>-6474.56</v>
      </c>
      <c r="H19" s="22">
        <f t="shared" si="5"/>
        <v>119671.11</v>
      </c>
      <c r="I19" s="22">
        <f t="shared" si="5"/>
        <v>21598.21</v>
      </c>
      <c r="J19" s="22">
        <f t="shared" si="5"/>
        <v>44331.07</v>
      </c>
      <c r="K19" s="22">
        <f t="shared" si="5"/>
        <v>-10031.12</v>
      </c>
      <c r="L19" s="22">
        <f t="shared" si="5"/>
        <v>7175.78</v>
      </c>
      <c r="M19" s="22">
        <f t="shared" si="5"/>
        <v>24013.62</v>
      </c>
      <c r="N19" s="22">
        <f t="shared" si="5"/>
        <v>-8401.09</v>
      </c>
      <c r="O19" s="27">
        <f t="shared" si="4"/>
        <v>234312.85</v>
      </c>
      <c r="W19" s="63"/>
    </row>
    <row r="20" spans="1:15" ht="18.75" customHeight="1">
      <c r="A20" s="26" t="s">
        <v>37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27">
        <f t="shared" si="4"/>
        <v>-88134.13000000002</v>
      </c>
    </row>
    <row r="23" spans="1:26" ht="18.75" customHeight="1">
      <c r="A23" s="26" t="s">
        <v>40</v>
      </c>
      <c r="B23" s="22">
        <v>12982.1</v>
      </c>
      <c r="C23" s="22">
        <v>8247.61</v>
      </c>
      <c r="D23" s="22">
        <v>13011.32</v>
      </c>
      <c r="E23" s="22">
        <v>0</v>
      </c>
      <c r="F23" s="22">
        <v>18712.67</v>
      </c>
      <c r="G23" s="22">
        <v>5123.63</v>
      </c>
      <c r="H23" s="22">
        <v>0</v>
      </c>
      <c r="I23" s="22">
        <v>3763.32</v>
      </c>
      <c r="J23" s="22">
        <v>19746.64</v>
      </c>
      <c r="K23" s="22">
        <v>23637.15</v>
      </c>
      <c r="L23" s="22">
        <v>21010.39</v>
      </c>
      <c r="M23" s="22">
        <v>21420.53</v>
      </c>
      <c r="N23" s="22">
        <v>4359.97</v>
      </c>
      <c r="O23" s="27">
        <f t="shared" si="4"/>
        <v>152015.33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-70102.9</v>
      </c>
      <c r="C25" s="31">
        <f>+C26+C28+C39+C40+C43-C44</f>
        <v>-70786.6</v>
      </c>
      <c r="D25" s="31">
        <f t="shared" si="6"/>
        <v>-43597.7</v>
      </c>
      <c r="E25" s="31">
        <f t="shared" si="6"/>
        <v>-9748.1</v>
      </c>
      <c r="F25" s="31">
        <f t="shared" si="6"/>
        <v>-42092.7</v>
      </c>
      <c r="G25" s="31">
        <f t="shared" si="6"/>
        <v>-74850.1</v>
      </c>
      <c r="H25" s="31">
        <f t="shared" si="6"/>
        <v>-11919.6</v>
      </c>
      <c r="I25" s="31">
        <f t="shared" si="6"/>
        <v>-70244.8</v>
      </c>
      <c r="J25" s="31">
        <f t="shared" si="6"/>
        <v>-53810.2</v>
      </c>
      <c r="K25" s="31">
        <f t="shared" si="6"/>
        <v>-46874.3</v>
      </c>
      <c r="L25" s="31">
        <f t="shared" si="6"/>
        <v>-42492.6</v>
      </c>
      <c r="M25" s="31">
        <f t="shared" si="6"/>
        <v>-28152.1</v>
      </c>
      <c r="N25" s="31">
        <f t="shared" si="6"/>
        <v>-21981.6</v>
      </c>
      <c r="O25" s="31">
        <f t="shared" si="6"/>
        <v>-586653.2999999999</v>
      </c>
    </row>
    <row r="26" spans="1:15" ht="18.75" customHeight="1">
      <c r="A26" s="26" t="s">
        <v>42</v>
      </c>
      <c r="B26" s="32">
        <f>+B27</f>
        <v>-70102.9</v>
      </c>
      <c r="C26" s="32">
        <f>+C27</f>
        <v>-70786.6</v>
      </c>
      <c r="D26" s="32">
        <f aca="true" t="shared" si="7" ref="D26:O26">+D27</f>
        <v>-43597.7</v>
      </c>
      <c r="E26" s="32">
        <f t="shared" si="7"/>
        <v>-9748.1</v>
      </c>
      <c r="F26" s="32">
        <f t="shared" si="7"/>
        <v>-42092.7</v>
      </c>
      <c r="G26" s="32">
        <f t="shared" si="7"/>
        <v>-74850.1</v>
      </c>
      <c r="H26" s="32">
        <f t="shared" si="7"/>
        <v>-11919.6</v>
      </c>
      <c r="I26" s="32">
        <f t="shared" si="7"/>
        <v>-70244.8</v>
      </c>
      <c r="J26" s="32">
        <f t="shared" si="7"/>
        <v>-53810.2</v>
      </c>
      <c r="K26" s="32">
        <f t="shared" si="7"/>
        <v>-46874.3</v>
      </c>
      <c r="L26" s="32">
        <f t="shared" si="7"/>
        <v>-42492.6</v>
      </c>
      <c r="M26" s="32">
        <f t="shared" si="7"/>
        <v>-28152.1</v>
      </c>
      <c r="N26" s="32">
        <f t="shared" si="7"/>
        <v>-21981.6</v>
      </c>
      <c r="O26" s="32">
        <f t="shared" si="7"/>
        <v>-586653.2999999999</v>
      </c>
    </row>
    <row r="27" spans="1:26" ht="18.75" customHeight="1">
      <c r="A27" s="28" t="s">
        <v>43</v>
      </c>
      <c r="B27" s="16">
        <f>ROUND((-B9-B10)*$G$3,2)</f>
        <v>-70102.9</v>
      </c>
      <c r="C27" s="16">
        <f aca="true" t="shared" si="8" ref="C27:N27">ROUND((-C9-C10)*$G$3,2)</f>
        <v>-70786.6</v>
      </c>
      <c r="D27" s="16">
        <f t="shared" si="8"/>
        <v>-43597.7</v>
      </c>
      <c r="E27" s="16">
        <f t="shared" si="8"/>
        <v>-9748.1</v>
      </c>
      <c r="F27" s="16">
        <f t="shared" si="8"/>
        <v>-42092.7</v>
      </c>
      <c r="G27" s="16">
        <f t="shared" si="8"/>
        <v>-74850.1</v>
      </c>
      <c r="H27" s="16">
        <f t="shared" si="8"/>
        <v>-11919.6</v>
      </c>
      <c r="I27" s="16">
        <f t="shared" si="8"/>
        <v>-70244.8</v>
      </c>
      <c r="J27" s="16">
        <f t="shared" si="8"/>
        <v>-53810.2</v>
      </c>
      <c r="K27" s="16">
        <f t="shared" si="8"/>
        <v>-46874.3</v>
      </c>
      <c r="L27" s="16">
        <f t="shared" si="8"/>
        <v>-42492.6</v>
      </c>
      <c r="M27" s="16">
        <f t="shared" si="8"/>
        <v>-28152.1</v>
      </c>
      <c r="N27" s="16">
        <f t="shared" si="8"/>
        <v>-21981.6</v>
      </c>
      <c r="O27" s="33">
        <f aca="true" t="shared" si="9" ref="O27:O44">SUM(B27:N27)</f>
        <v>-586653.2999999999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1110921.06</v>
      </c>
      <c r="C42" s="37">
        <f aca="true" t="shared" si="11" ref="C42:N42">+C17+C25</f>
        <v>803077.0599999999</v>
      </c>
      <c r="D42" s="37">
        <f t="shared" si="11"/>
        <v>651130.28</v>
      </c>
      <c r="E42" s="37">
        <f t="shared" si="11"/>
        <v>214145.34999999998</v>
      </c>
      <c r="F42" s="37">
        <f t="shared" si="11"/>
        <v>745474.64</v>
      </c>
      <c r="G42" s="37">
        <f t="shared" si="11"/>
        <v>909257.9199999999</v>
      </c>
      <c r="H42" s="37">
        <f t="shared" si="11"/>
        <v>266987.04000000004</v>
      </c>
      <c r="I42" s="37">
        <f t="shared" si="11"/>
        <v>784118.3499999999</v>
      </c>
      <c r="J42" s="37">
        <f t="shared" si="11"/>
        <v>697094.12</v>
      </c>
      <c r="K42" s="37">
        <f t="shared" si="11"/>
        <v>941223.95</v>
      </c>
      <c r="L42" s="37">
        <f t="shared" si="11"/>
        <v>881726.8</v>
      </c>
      <c r="M42" s="37">
        <f t="shared" si="11"/>
        <v>449311.95999999996</v>
      </c>
      <c r="N42" s="37">
        <f t="shared" si="11"/>
        <v>241870.11999999997</v>
      </c>
      <c r="O42" s="37">
        <f>SUM(B42:N42)</f>
        <v>8696338.65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1110921.06</v>
      </c>
      <c r="C48" s="52">
        <f t="shared" si="12"/>
        <v>803077.06</v>
      </c>
      <c r="D48" s="52">
        <f t="shared" si="12"/>
        <v>651130.28</v>
      </c>
      <c r="E48" s="52">
        <f t="shared" si="12"/>
        <v>214145.35</v>
      </c>
      <c r="F48" s="52">
        <f t="shared" si="12"/>
        <v>745474.64</v>
      </c>
      <c r="G48" s="52">
        <f t="shared" si="12"/>
        <v>909257.92</v>
      </c>
      <c r="H48" s="52">
        <f t="shared" si="12"/>
        <v>266987.04</v>
      </c>
      <c r="I48" s="52">
        <f t="shared" si="12"/>
        <v>784118.35</v>
      </c>
      <c r="J48" s="52">
        <f t="shared" si="12"/>
        <v>697094.12</v>
      </c>
      <c r="K48" s="52">
        <f t="shared" si="12"/>
        <v>941223.95</v>
      </c>
      <c r="L48" s="52">
        <f t="shared" si="12"/>
        <v>881726.8</v>
      </c>
      <c r="M48" s="52">
        <f t="shared" si="12"/>
        <v>449311.96</v>
      </c>
      <c r="N48" s="52">
        <f t="shared" si="12"/>
        <v>241870.11</v>
      </c>
      <c r="O48" s="37">
        <f t="shared" si="12"/>
        <v>8696338.64</v>
      </c>
      <c r="Q48"/>
    </row>
    <row r="49" spans="1:18" ht="18.75" customHeight="1">
      <c r="A49" s="26" t="s">
        <v>61</v>
      </c>
      <c r="B49" s="52">
        <v>895898.59</v>
      </c>
      <c r="C49" s="52">
        <v>581850.49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1477749.08</v>
      </c>
      <c r="P49"/>
      <c r="Q49"/>
      <c r="R49" s="44"/>
    </row>
    <row r="50" spans="1:16" ht="18.75" customHeight="1">
      <c r="A50" s="26" t="s">
        <v>62</v>
      </c>
      <c r="B50" s="52">
        <v>215022.47</v>
      </c>
      <c r="C50" s="52">
        <v>221226.57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436249.04000000004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651130.28</v>
      </c>
      <c r="E51" s="53">
        <v>0</v>
      </c>
      <c r="F51" s="53">
        <v>0</v>
      </c>
      <c r="G51" s="53">
        <v>0</v>
      </c>
      <c r="H51" s="52">
        <v>266987.04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918117.3200000001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214145.35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214145.35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745474.64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745474.64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909257.92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909257.92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784118.35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784118.35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697094.12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697094.12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941223.95</v>
      </c>
      <c r="L57" s="32">
        <v>881726.8</v>
      </c>
      <c r="M57" s="53">
        <v>0</v>
      </c>
      <c r="N57" s="53">
        <v>0</v>
      </c>
      <c r="O57" s="37">
        <f t="shared" si="13"/>
        <v>1822950.75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449311.96</v>
      </c>
      <c r="N58" s="53">
        <v>0</v>
      </c>
      <c r="O58" s="37">
        <f t="shared" si="13"/>
        <v>449311.96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241870.11</v>
      </c>
      <c r="O59" s="56">
        <f t="shared" si="13"/>
        <v>241870.11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2019-11-25T21:46:35Z</dcterms:modified>
  <cp:category/>
  <cp:version/>
  <cp:contentType/>
  <cp:contentStatus/>
</cp:coreProperties>
</file>