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<sst xmlns="http://schemas.openxmlformats.org/spreadsheetml/2006/main" count="77" uniqueCount="74">
  <si>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</si>
  <si>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</si>
  <si>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</si>
  <si>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</si>
  <si>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</si>
  <si>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</si>
  <si>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</si>
  <si>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</si>
  <si>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</si>
  <si>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</si>
  <si>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</si>
  <si>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</si>
  <si>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</si>
  <si>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</si>
  <si>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</si>
  <si>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</si>
  <si>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</si>
  <si>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</si>
  <si>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</si>
  <si>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</si>
  <si>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</si>
  <si>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</si>
  <si>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</si>
  <si>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</si>
  <si>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</si>
  <si>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</si>
  <si>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</si>
  <si>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</si>
  <si>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</si>
  <si>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</si>
  <si>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</si>
  <si>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</si>
  <si>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</si>
  <si>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</si>
  <si>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</si>
  <si>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</si>
  <si>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</si>
  <si>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</si>
  <si>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</si>
  <si>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</si>
  <si>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</si>
  <si>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</si>
  <si>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</si>
  <si>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</si>
  <si>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</si>
  <si>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</si>
  <si>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</si>
  <si>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</si>
  <si>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</si>
  <si>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</si>
  <si>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</si>
  <si>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</si>
  <si>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</si>
  <si>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</si>
  <si>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</si>
  <si>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</si>
  <si>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</si>
  <si>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</si>
  <si>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</si>
  <si>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</si>
  <si>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</si>
  <si>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</si>
  <si>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</si>
  <si>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</si>
  <si>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</si>
  <si>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</si>
  <si>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</si>
  <si>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</si>
  <si>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</si>
  <si>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</si>
  <si>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</si>
  <si>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</si>
  <si>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</si>
  <si>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18/09/19 - VENCIMENTO 25/09/19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</si>
</sst>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493814</v>
      </c>
      <c r="C7" s="9">
        <f t="shared" si="0"/>
        <v>364643</v>
      </c>
      <c r="D7" s="9">
        <f t="shared" si="0"/>
        <v>350644</v>
      </c>
      <c r="E7" s="9">
        <f t="shared" si="0"/>
        <v>71110</v>
      </c>
      <c r="F7" s="9">
        <f t="shared" si="0"/>
        <v>339024</v>
      </c>
      <c r="G7" s="9">
        <f t="shared" si="0"/>
        <v>510070</v>
      </c>
      <c r="H7" s="9">
        <f t="shared" si="0"/>
        <v>62231</v>
      </c>
      <c r="I7" s="9">
        <f t="shared" si="0"/>
        <v>361014</v>
      </c>
      <c r="J7" s="9">
        <f t="shared" si="0"/>
        <v>299702</v>
      </c>
      <c r="K7" s="9">
        <f t="shared" si="0"/>
        <v>439009</v>
      </c>
      <c r="L7" s="9">
        <f t="shared" si="0"/>
        <v>357065</v>
      </c>
      <c r="M7" s="9">
        <f t="shared" si="0"/>
        <v>146267</v>
      </c>
      <c r="N7" s="9">
        <f t="shared" si="0"/>
        <v>100901</v>
      </c>
      <c r="O7" s="9">
        <f t="shared" si="0"/>
        <v>3895494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16206</v>
      </c>
      <c r="C8" s="11">
        <f t="shared" si="1"/>
        <v>16704</v>
      </c>
      <c r="D8" s="11">
        <f t="shared" si="1"/>
        <v>9939</v>
      </c>
      <c r="E8" s="11">
        <f t="shared" si="1"/>
        <v>2138</v>
      </c>
      <c r="F8" s="11">
        <f t="shared" si="1"/>
        <v>9927</v>
      </c>
      <c r="G8" s="11">
        <f t="shared" si="1"/>
        <v>17249</v>
      </c>
      <c r="H8" s="11">
        <f t="shared" si="1"/>
        <v>2694</v>
      </c>
      <c r="I8" s="11">
        <f t="shared" si="1"/>
        <v>16204</v>
      </c>
      <c r="J8" s="11">
        <f t="shared" si="1"/>
        <v>12229</v>
      </c>
      <c r="K8" s="11">
        <f t="shared" si="1"/>
        <v>10717</v>
      </c>
      <c r="L8" s="11">
        <f t="shared" si="1"/>
        <v>9849</v>
      </c>
      <c r="M8" s="11">
        <f t="shared" si="1"/>
        <v>6386</v>
      </c>
      <c r="N8" s="11">
        <f t="shared" si="1"/>
        <v>5053</v>
      </c>
      <c r="O8" s="11">
        <f t="shared" si="1"/>
        <v>135295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16206</v>
      </c>
      <c r="C9" s="11">
        <v>16704</v>
      </c>
      <c r="D9" s="11">
        <v>9939</v>
      </c>
      <c r="E9" s="11">
        <v>2138</v>
      </c>
      <c r="F9" s="11">
        <v>9927</v>
      </c>
      <c r="G9" s="11">
        <v>17249</v>
      </c>
      <c r="H9" s="11">
        <v>2691</v>
      </c>
      <c r="I9" s="11">
        <v>16198</v>
      </c>
      <c r="J9" s="11">
        <v>12229</v>
      </c>
      <c r="K9" s="11">
        <v>10703</v>
      </c>
      <c r="L9" s="11">
        <v>9849</v>
      </c>
      <c r="M9" s="11">
        <v>6377</v>
      </c>
      <c r="N9" s="11">
        <v>5053</v>
      </c>
      <c r="O9" s="11">
        <f>SUM(B9:N9)</f>
        <v>135263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6</v>
      </c>
      <c r="J10" s="13">
        <v>0</v>
      </c>
      <c r="K10" s="13">
        <v>14</v>
      </c>
      <c r="L10" s="13">
        <v>0</v>
      </c>
      <c r="M10" s="13">
        <v>9</v>
      </c>
      <c r="N10" s="13">
        <v>0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477608</v>
      </c>
      <c r="C11" s="13">
        <v>347939</v>
      </c>
      <c r="D11" s="13">
        <v>340705</v>
      </c>
      <c r="E11" s="13">
        <v>68972</v>
      </c>
      <c r="F11" s="13">
        <v>329097</v>
      </c>
      <c r="G11" s="13">
        <v>492821</v>
      </c>
      <c r="H11" s="13">
        <v>59537</v>
      </c>
      <c r="I11" s="13">
        <v>344810</v>
      </c>
      <c r="J11" s="13">
        <v>287473</v>
      </c>
      <c r="K11" s="13">
        <v>428292</v>
      </c>
      <c r="L11" s="13">
        <v>347216</v>
      </c>
      <c r="M11" s="13">
        <v>139881</v>
      </c>
      <c r="N11" s="13">
        <v>95848</v>
      </c>
      <c r="O11" s="11">
        <f>SUM(B11:N11)</f>
        <v>3760199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1195175.83</v>
      </c>
      <c r="C17" s="24">
        <f aca="true" t="shared" si="2" ref="C17:O17">C18+C19+C20+C21+C22+C23</f>
        <v>885449.8999999999</v>
      </c>
      <c r="D17" s="24">
        <f t="shared" si="2"/>
        <v>706486.7999999999</v>
      </c>
      <c r="E17" s="24">
        <f t="shared" si="2"/>
        <v>225333.08000000002</v>
      </c>
      <c r="F17" s="24">
        <f t="shared" si="2"/>
        <v>814529.81</v>
      </c>
      <c r="G17" s="24">
        <f t="shared" si="2"/>
        <v>993966.55</v>
      </c>
      <c r="H17" s="24">
        <f t="shared" si="2"/>
        <v>275521.32</v>
      </c>
      <c r="I17" s="24">
        <f t="shared" si="2"/>
        <v>867318.45</v>
      </c>
      <c r="J17" s="24">
        <f t="shared" si="2"/>
        <v>764076.31</v>
      </c>
      <c r="K17" s="24">
        <f t="shared" si="2"/>
        <v>992223.5299999999</v>
      </c>
      <c r="L17" s="24">
        <f t="shared" si="2"/>
        <v>929090.5800000001</v>
      </c>
      <c r="M17" s="24">
        <f t="shared" si="2"/>
        <v>475110.05</v>
      </c>
      <c r="N17" s="24">
        <f t="shared" si="2"/>
        <v>264330.39</v>
      </c>
      <c r="O17" s="24">
        <f t="shared" si="2"/>
        <v>9388612.6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1103279.24</v>
      </c>
      <c r="C18" s="22">
        <f t="shared" si="3"/>
        <v>841413.72</v>
      </c>
      <c r="D18" s="22">
        <f t="shared" si="3"/>
        <v>709422.94</v>
      </c>
      <c r="E18" s="22">
        <f t="shared" si="3"/>
        <v>246118.82</v>
      </c>
      <c r="F18" s="22">
        <f t="shared" si="3"/>
        <v>794740.06</v>
      </c>
      <c r="G18" s="22">
        <f t="shared" si="3"/>
        <v>982955.9</v>
      </c>
      <c r="H18" s="22">
        <f t="shared" si="3"/>
        <v>160798.68</v>
      </c>
      <c r="I18" s="22">
        <f t="shared" si="3"/>
        <v>826433.25</v>
      </c>
      <c r="J18" s="22">
        <f t="shared" si="3"/>
        <v>690543.38</v>
      </c>
      <c r="K18" s="22">
        <f t="shared" si="3"/>
        <v>956776.21</v>
      </c>
      <c r="L18" s="22">
        <f t="shared" si="3"/>
        <v>885664.03</v>
      </c>
      <c r="M18" s="22">
        <f t="shared" si="3"/>
        <v>419128.09</v>
      </c>
      <c r="N18" s="22">
        <f t="shared" si="3"/>
        <v>261293.23</v>
      </c>
      <c r="O18" s="27">
        <f aca="true" t="shared" si="4" ref="O18:O23">SUM(B18:N18)</f>
        <v>8878567.55</v>
      </c>
    </row>
    <row r="19" spans="1:23" ht="18.75" customHeight="1">
      <c r="A19" s="26" t="s">
        <v>36</v>
      </c>
      <c r="B19" s="16">
        <f>IF(B15&lt;&gt;0,ROUND((B15-1)*B18,2),0)</f>
        <v>62618</v>
      </c>
      <c r="C19" s="22">
        <f aca="true" t="shared" si="5" ref="C19:N19">IF(C15&lt;&gt;0,ROUND((C15-1)*C18,2),0)</f>
        <v>17469.22</v>
      </c>
      <c r="D19" s="22">
        <f t="shared" si="5"/>
        <v>-12589.99</v>
      </c>
      <c r="E19" s="22">
        <f t="shared" si="5"/>
        <v>-18625.21</v>
      </c>
      <c r="F19" s="22">
        <f t="shared" si="5"/>
        <v>-5981.24</v>
      </c>
      <c r="G19" s="22">
        <f t="shared" si="5"/>
        <v>-6540.6</v>
      </c>
      <c r="H19" s="22">
        <f t="shared" si="5"/>
        <v>118236.64</v>
      </c>
      <c r="I19" s="22">
        <f t="shared" si="5"/>
        <v>21933.15</v>
      </c>
      <c r="J19" s="22">
        <f t="shared" si="5"/>
        <v>45139.26</v>
      </c>
      <c r="K19" s="22">
        <f t="shared" si="5"/>
        <v>-10075.03</v>
      </c>
      <c r="L19" s="22">
        <f t="shared" si="5"/>
        <v>7215.14</v>
      </c>
      <c r="M19" s="22">
        <f t="shared" si="5"/>
        <v>23922.36</v>
      </c>
      <c r="N19" s="22">
        <f t="shared" si="5"/>
        <v>-8417.03</v>
      </c>
      <c r="O19" s="27">
        <f t="shared" si="4"/>
        <v>234304.67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12982.1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20756.73</v>
      </c>
      <c r="N23" s="22">
        <v>4359.97</v>
      </c>
      <c r="O23" s="27">
        <f t="shared" si="4"/>
        <v>151351.53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-69685.8</v>
      </c>
      <c r="C25" s="31">
        <f>+C26+C28+C39+C40+C43-C44</f>
        <v>-71827.2</v>
      </c>
      <c r="D25" s="31">
        <f t="shared" si="6"/>
        <v>-42737.7</v>
      </c>
      <c r="E25" s="31">
        <f t="shared" si="6"/>
        <v>-9193.4</v>
      </c>
      <c r="F25" s="31">
        <f t="shared" si="6"/>
        <v>-42686.1</v>
      </c>
      <c r="G25" s="31">
        <f t="shared" si="6"/>
        <v>-74170.7</v>
      </c>
      <c r="H25" s="31">
        <f t="shared" si="6"/>
        <v>-11584.2</v>
      </c>
      <c r="I25" s="31">
        <f t="shared" si="6"/>
        <v>-69677.2</v>
      </c>
      <c r="J25" s="31">
        <f t="shared" si="6"/>
        <v>-52584.7</v>
      </c>
      <c r="K25" s="31">
        <f t="shared" si="6"/>
        <v>-46083.1</v>
      </c>
      <c r="L25" s="31">
        <f t="shared" si="6"/>
        <v>-42350.7</v>
      </c>
      <c r="M25" s="31">
        <f t="shared" si="6"/>
        <v>-27459.8</v>
      </c>
      <c r="N25" s="31">
        <f t="shared" si="6"/>
        <v>-21727.9</v>
      </c>
      <c r="O25" s="31">
        <f t="shared" si="6"/>
        <v>-581768.5000000001</v>
      </c>
    </row>
    <row r="26" spans="1:15" ht="18.75" customHeight="1">
      <c r="A26" s="26" t="s">
        <v>42</v>
      </c>
      <c r="B26" s="32">
        <f>+B27</f>
        <v>-69685.8</v>
      </c>
      <c r="C26" s="32">
        <f>+C27</f>
        <v>-71827.2</v>
      </c>
      <c r="D26" s="32">
        <f aca="true" t="shared" si="7" ref="D26:O26">+D27</f>
        <v>-42737.7</v>
      </c>
      <c r="E26" s="32">
        <f t="shared" si="7"/>
        <v>-9193.4</v>
      </c>
      <c r="F26" s="32">
        <f t="shared" si="7"/>
        <v>-42686.1</v>
      </c>
      <c r="G26" s="32">
        <f t="shared" si="7"/>
        <v>-74170.7</v>
      </c>
      <c r="H26" s="32">
        <f t="shared" si="7"/>
        <v>-11584.2</v>
      </c>
      <c r="I26" s="32">
        <f t="shared" si="7"/>
        <v>-69677.2</v>
      </c>
      <c r="J26" s="32">
        <f t="shared" si="7"/>
        <v>-52584.7</v>
      </c>
      <c r="K26" s="32">
        <f t="shared" si="7"/>
        <v>-46083.1</v>
      </c>
      <c r="L26" s="32">
        <f t="shared" si="7"/>
        <v>-42350.7</v>
      </c>
      <c r="M26" s="32">
        <f t="shared" si="7"/>
        <v>-27459.8</v>
      </c>
      <c r="N26" s="32">
        <f t="shared" si="7"/>
        <v>-21727.9</v>
      </c>
      <c r="O26" s="32">
        <f t="shared" si="7"/>
        <v>-581768.5000000001</v>
      </c>
    </row>
    <row r="27" spans="1:26" ht="18.75" customHeight="1">
      <c r="A27" s="28" t="s">
        <v>43</v>
      </c>
      <c r="B27" s="16">
        <f>ROUND((-B9-B10)*$G$3,2)</f>
        <v>-69685.8</v>
      </c>
      <c r="C27" s="16">
        <f aca="true" t="shared" si="8" ref="C27:N27">ROUND((-C9-C10)*$G$3,2)</f>
        <v>-71827.2</v>
      </c>
      <c r="D27" s="16">
        <f t="shared" si="8"/>
        <v>-42737.7</v>
      </c>
      <c r="E27" s="16">
        <f t="shared" si="8"/>
        <v>-9193.4</v>
      </c>
      <c r="F27" s="16">
        <f t="shared" si="8"/>
        <v>-42686.1</v>
      </c>
      <c r="G27" s="16">
        <f t="shared" si="8"/>
        <v>-74170.7</v>
      </c>
      <c r="H27" s="16">
        <f t="shared" si="8"/>
        <v>-11584.2</v>
      </c>
      <c r="I27" s="16">
        <f t="shared" si="8"/>
        <v>-69677.2</v>
      </c>
      <c r="J27" s="16">
        <f t="shared" si="8"/>
        <v>-52584.7</v>
      </c>
      <c r="K27" s="16">
        <f t="shared" si="8"/>
        <v>-46083.1</v>
      </c>
      <c r="L27" s="16">
        <f t="shared" si="8"/>
        <v>-42350.7</v>
      </c>
      <c r="M27" s="16">
        <f t="shared" si="8"/>
        <v>-27459.8</v>
      </c>
      <c r="N27" s="16">
        <f t="shared" si="8"/>
        <v>-21727.9</v>
      </c>
      <c r="O27" s="33">
        <f aca="true" t="shared" si="9" ref="O27:O44">SUM(B27:N27)</f>
        <v>-581768.5000000001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 s="69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1125490.03</v>
      </c>
      <c r="C42" s="37">
        <f aca="true" t="shared" si="11" ref="C42:N42">+C17+C25</f>
        <v>813622.7</v>
      </c>
      <c r="D42" s="37">
        <f t="shared" si="11"/>
        <v>663749.1</v>
      </c>
      <c r="E42" s="37">
        <f t="shared" si="11"/>
        <v>216139.68000000002</v>
      </c>
      <c r="F42" s="37">
        <f t="shared" si="11"/>
        <v>771843.7100000001</v>
      </c>
      <c r="G42" s="37">
        <f t="shared" si="11"/>
        <v>919795.8500000001</v>
      </c>
      <c r="H42" s="37">
        <f t="shared" si="11"/>
        <v>263937.12</v>
      </c>
      <c r="I42" s="37">
        <f t="shared" si="11"/>
        <v>797641.25</v>
      </c>
      <c r="J42" s="37">
        <f t="shared" si="11"/>
        <v>711491.6100000001</v>
      </c>
      <c r="K42" s="37">
        <f t="shared" si="11"/>
        <v>946140.4299999999</v>
      </c>
      <c r="L42" s="37">
        <f t="shared" si="11"/>
        <v>886739.8800000001</v>
      </c>
      <c r="M42" s="37">
        <f t="shared" si="11"/>
        <v>447650.25</v>
      </c>
      <c r="N42" s="37">
        <f t="shared" si="11"/>
        <v>242602.49000000002</v>
      </c>
      <c r="O42" s="37">
        <f>SUM(B42:N42)</f>
        <v>8806844.1</v>
      </c>
      <c r="P42"/>
      <c r="Q42" s="69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1125490.03</v>
      </c>
      <c r="C48" s="52">
        <f t="shared" si="12"/>
        <v>813622.71</v>
      </c>
      <c r="D48" s="52">
        <f t="shared" si="12"/>
        <v>663749.1</v>
      </c>
      <c r="E48" s="52">
        <f t="shared" si="12"/>
        <v>216139.68</v>
      </c>
      <c r="F48" s="52">
        <f t="shared" si="12"/>
        <v>771843.71</v>
      </c>
      <c r="G48" s="52">
        <f t="shared" si="12"/>
        <v>919795.85</v>
      </c>
      <c r="H48" s="52">
        <f t="shared" si="12"/>
        <v>263937.12</v>
      </c>
      <c r="I48" s="52">
        <f t="shared" si="12"/>
        <v>797641.25</v>
      </c>
      <c r="J48" s="52">
        <f t="shared" si="12"/>
        <v>711491.61</v>
      </c>
      <c r="K48" s="52">
        <f t="shared" si="12"/>
        <v>946140.44</v>
      </c>
      <c r="L48" s="52">
        <f t="shared" si="12"/>
        <v>886739.88</v>
      </c>
      <c r="M48" s="52">
        <f t="shared" si="12"/>
        <v>447650.25</v>
      </c>
      <c r="N48" s="52">
        <f t="shared" si="12"/>
        <v>242602.49</v>
      </c>
      <c r="O48" s="37">
        <f t="shared" si="12"/>
        <v>8806844.120000001</v>
      </c>
      <c r="Q48"/>
    </row>
    <row r="49" spans="1:18" ht="18.75" customHeight="1">
      <c r="A49" s="26" t="s">
        <v>61</v>
      </c>
      <c r="B49" s="52">
        <v>907635.65</v>
      </c>
      <c r="C49" s="52">
        <v>589477.73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1497113.38</v>
      </c>
      <c r="P49"/>
      <c r="Q49"/>
      <c r="R49" s="44"/>
    </row>
    <row r="50" spans="1:16" ht="18.75" customHeight="1">
      <c r="A50" s="26" t="s">
        <v>62</v>
      </c>
      <c r="B50" s="52">
        <v>217854.38</v>
      </c>
      <c r="C50" s="52">
        <v>224144.98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441999.36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663749.1</v>
      </c>
      <c r="E51" s="53">
        <v>0</v>
      </c>
      <c r="F51" s="53">
        <v>0</v>
      </c>
      <c r="G51" s="53">
        <v>0</v>
      </c>
      <c r="H51" s="52">
        <v>263937.12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927686.22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216139.68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216139.68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771843.71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771843.71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919795.85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919795.85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797641.25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797641.25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711491.61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711491.61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946140.44</v>
      </c>
      <c r="L57" s="32">
        <v>886739.88</v>
      </c>
      <c r="M57" s="53">
        <v>0</v>
      </c>
      <c r="N57" s="53">
        <v>0</v>
      </c>
      <c r="O57" s="37">
        <f t="shared" si="13"/>
        <v>1832880.3199999998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447650.25</v>
      </c>
      <c r="N58" s="53">
        <v>0</v>
      </c>
      <c r="O58" s="37">
        <f t="shared" si="13"/>
        <v>447650.25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242602.49</v>
      </c>
      <c r="O59" s="56">
        <f t="shared" si="13"/>
        <v>242602.49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2019-11-25T21:43:51Z</dcterms:modified>
  <cp:category/>
  <cp:version/>
  <cp:contentType/>
  <cp:contentStatus/>
</cp:coreProperties>
</file>