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<sst xmlns="http://schemas.openxmlformats.org/spreadsheetml/2006/main" count="77" uniqueCount="74">
  <si>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</si>
  <si>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</si>
  <si>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</si>
  <si>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</si>
  <si>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</si>
  <si>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</si>
  <si>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</si>
  <si>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</si>
  <si>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</si>
  <si>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</si>
  <si>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</si>
  <si>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</si>
  <si>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</si>
  <si>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</si>
  <si>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</si>
  <si>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</si>
  <si>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</si>
  <si>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</si>
  <si>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</si>
  <si>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</si>
  <si>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</si>
  <si>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</si>
  <si>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</si>
  <si>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</si>
  <si>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</si>
  <si>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</si>
  <si>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</si>
  <si>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</si>
  <si>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</si>
  <si>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</si>
  <si>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</si>
  <si>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</si>
  <si>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</si>
  <si>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</si>
  <si>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</si>
  <si>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</si>
  <si>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</si>
  <si>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</si>
  <si>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</si>
  <si>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</si>
  <si>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</si>
  <si>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</si>
  <si>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</si>
  <si>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</si>
  <si>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</si>
  <si>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</si>
  <si>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</si>
  <si>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</si>
  <si>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</si>
  <si>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</si>
  <si>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</si>
  <si>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</si>
  <si>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</si>
  <si>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</si>
  <si>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</si>
  <si>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</si>
  <si>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</si>
  <si>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</si>
  <si>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</si>
  <si>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</si>
  <si>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</si>
  <si>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</si>
  <si>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</si>
  <si>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</si>
  <si>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</si>
  <si>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</si>
  <si>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</si>
  <si>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</si>
  <si>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</si>
  <si>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</si>
  <si>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</si>
  <si>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</si>
  <si>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</si>
  <si>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15/09/19 - VENCIMENTO 20/09/19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</si>
</sst>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190215</v>
      </c>
      <c r="C7" s="9">
        <f t="shared" si="0"/>
        <v>124181</v>
      </c>
      <c r="D7" s="9">
        <f t="shared" si="0"/>
        <v>147822</v>
      </c>
      <c r="E7" s="9">
        <f t="shared" si="0"/>
        <v>25364</v>
      </c>
      <c r="F7" s="9">
        <f t="shared" si="0"/>
        <v>141556</v>
      </c>
      <c r="G7" s="9">
        <f t="shared" si="0"/>
        <v>190580</v>
      </c>
      <c r="H7" s="9">
        <f t="shared" si="0"/>
        <v>16702</v>
      </c>
      <c r="I7" s="9">
        <f t="shared" si="0"/>
        <v>130684</v>
      </c>
      <c r="J7" s="9">
        <f t="shared" si="0"/>
        <v>124390</v>
      </c>
      <c r="K7" s="9">
        <f t="shared" si="0"/>
        <v>183400</v>
      </c>
      <c r="L7" s="9">
        <f t="shared" si="0"/>
        <v>161062</v>
      </c>
      <c r="M7" s="9">
        <f t="shared" si="0"/>
        <v>51221</v>
      </c>
      <c r="N7" s="9">
        <f t="shared" si="0"/>
        <v>31556</v>
      </c>
      <c r="O7" s="9">
        <f t="shared" si="0"/>
        <v>1518733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11814</v>
      </c>
      <c r="C8" s="11">
        <f t="shared" si="1"/>
        <v>9816</v>
      </c>
      <c r="D8" s="11">
        <f t="shared" si="1"/>
        <v>8257</v>
      </c>
      <c r="E8" s="11">
        <f t="shared" si="1"/>
        <v>1203</v>
      </c>
      <c r="F8" s="11">
        <f t="shared" si="1"/>
        <v>7777</v>
      </c>
      <c r="G8" s="11">
        <f t="shared" si="1"/>
        <v>12132</v>
      </c>
      <c r="H8" s="11">
        <f t="shared" si="1"/>
        <v>1165</v>
      </c>
      <c r="I8" s="11">
        <f t="shared" si="1"/>
        <v>10252</v>
      </c>
      <c r="J8" s="11">
        <f t="shared" si="1"/>
        <v>8566</v>
      </c>
      <c r="K8" s="11">
        <f t="shared" si="1"/>
        <v>8861</v>
      </c>
      <c r="L8" s="11">
        <f t="shared" si="1"/>
        <v>7951</v>
      </c>
      <c r="M8" s="11">
        <f t="shared" si="1"/>
        <v>3420</v>
      </c>
      <c r="N8" s="11">
        <f t="shared" si="1"/>
        <v>2256</v>
      </c>
      <c r="O8" s="11">
        <f t="shared" si="1"/>
        <v>93470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11814</v>
      </c>
      <c r="C9" s="11">
        <v>9816</v>
      </c>
      <c r="D9" s="11">
        <v>8257</v>
      </c>
      <c r="E9" s="11">
        <v>1203</v>
      </c>
      <c r="F9" s="11">
        <v>7777</v>
      </c>
      <c r="G9" s="11">
        <v>12132</v>
      </c>
      <c r="H9" s="11">
        <v>1165</v>
      </c>
      <c r="I9" s="11">
        <v>10252</v>
      </c>
      <c r="J9" s="11">
        <v>8566</v>
      </c>
      <c r="K9" s="11">
        <v>8856</v>
      </c>
      <c r="L9" s="11">
        <v>7951</v>
      </c>
      <c r="M9" s="11">
        <v>3415</v>
      </c>
      <c r="N9" s="11">
        <v>2256</v>
      </c>
      <c r="O9" s="11">
        <f>SUM(B9:N9)</f>
        <v>93460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5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178401</v>
      </c>
      <c r="C11" s="13">
        <v>114365</v>
      </c>
      <c r="D11" s="13">
        <v>139565</v>
      </c>
      <c r="E11" s="13">
        <v>24161</v>
      </c>
      <c r="F11" s="13">
        <v>133779</v>
      </c>
      <c r="G11" s="13">
        <v>178448</v>
      </c>
      <c r="H11" s="13">
        <v>15537</v>
      </c>
      <c r="I11" s="13">
        <v>120432</v>
      </c>
      <c r="J11" s="13">
        <v>115824</v>
      </c>
      <c r="K11" s="13">
        <v>174539</v>
      </c>
      <c r="L11" s="13">
        <v>153111</v>
      </c>
      <c r="M11" s="13">
        <v>47801</v>
      </c>
      <c r="N11" s="13">
        <v>29300</v>
      </c>
      <c r="O11" s="11">
        <f>SUM(B11:N11)</f>
        <v>1425263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477050.00999999995</v>
      </c>
      <c r="C17" s="24">
        <f aca="true" t="shared" si="2" ref="C17:O17">C18+C19+C20+C21+C22+C23</f>
        <v>319063.85</v>
      </c>
      <c r="D17" s="24">
        <f t="shared" si="2"/>
        <v>303419.72000000003</v>
      </c>
      <c r="E17" s="24">
        <f t="shared" si="2"/>
        <v>78983.44</v>
      </c>
      <c r="F17" s="24">
        <f t="shared" si="2"/>
        <v>355109.17</v>
      </c>
      <c r="G17" s="24">
        <f t="shared" si="2"/>
        <v>382374.1699999999</v>
      </c>
      <c r="H17" s="24">
        <f t="shared" si="2"/>
        <v>71375.49000000002</v>
      </c>
      <c r="I17" s="24">
        <f t="shared" si="2"/>
        <v>326053.47</v>
      </c>
      <c r="J17" s="24">
        <f t="shared" si="2"/>
        <v>333735.51999999996</v>
      </c>
      <c r="K17" s="24">
        <f t="shared" si="2"/>
        <v>441015.38000000006</v>
      </c>
      <c r="L17" s="24">
        <f t="shared" si="2"/>
        <v>438964.14</v>
      </c>
      <c r="M17" s="24">
        <f t="shared" si="2"/>
        <v>183892.81</v>
      </c>
      <c r="N17" s="24">
        <f t="shared" si="2"/>
        <v>90539.25</v>
      </c>
      <c r="O17" s="24">
        <f t="shared" si="2"/>
        <v>3801576.42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424978.35</v>
      </c>
      <c r="C18" s="22">
        <f t="shared" si="3"/>
        <v>286547.66</v>
      </c>
      <c r="D18" s="22">
        <f t="shared" si="3"/>
        <v>299073.47</v>
      </c>
      <c r="E18" s="22">
        <f t="shared" si="3"/>
        <v>87787.34</v>
      </c>
      <c r="F18" s="22">
        <f t="shared" si="3"/>
        <v>331835.58</v>
      </c>
      <c r="G18" s="22">
        <f t="shared" si="3"/>
        <v>367266.72</v>
      </c>
      <c r="H18" s="22">
        <f t="shared" si="3"/>
        <v>43156.3</v>
      </c>
      <c r="I18" s="22">
        <f t="shared" si="3"/>
        <v>299161.81</v>
      </c>
      <c r="J18" s="22">
        <f t="shared" si="3"/>
        <v>286607</v>
      </c>
      <c r="K18" s="22">
        <f t="shared" si="3"/>
        <v>399701.96</v>
      </c>
      <c r="L18" s="22">
        <f t="shared" si="3"/>
        <v>399498.18</v>
      </c>
      <c r="M18" s="22">
        <f t="shared" si="3"/>
        <v>146773.78</v>
      </c>
      <c r="N18" s="22">
        <f t="shared" si="3"/>
        <v>81717.42</v>
      </c>
      <c r="O18" s="27">
        <f aca="true" t="shared" si="4" ref="O18:O23">SUM(B18:N18)</f>
        <v>3454105.57</v>
      </c>
    </row>
    <row r="19" spans="1:23" ht="18.75" customHeight="1">
      <c r="A19" s="26" t="s">
        <v>36</v>
      </c>
      <c r="B19" s="16">
        <f>IF(B15&lt;&gt;0,ROUND((B15-1)*B18,2),0)</f>
        <v>24120.18</v>
      </c>
      <c r="C19" s="22">
        <f aca="true" t="shared" si="5" ref="C19:N19">IF(C15&lt;&gt;0,ROUND((C15-1)*C18,2),0)</f>
        <v>5949.23</v>
      </c>
      <c r="D19" s="22">
        <f t="shared" si="5"/>
        <v>-5307.6</v>
      </c>
      <c r="E19" s="22">
        <f t="shared" si="5"/>
        <v>-6643.37</v>
      </c>
      <c r="F19" s="22">
        <f t="shared" si="5"/>
        <v>-2497.4</v>
      </c>
      <c r="G19" s="22">
        <f t="shared" si="5"/>
        <v>-2443.8</v>
      </c>
      <c r="H19" s="22">
        <f t="shared" si="5"/>
        <v>31733.19</v>
      </c>
      <c r="I19" s="22">
        <f t="shared" si="5"/>
        <v>7939.61</v>
      </c>
      <c r="J19" s="22">
        <f t="shared" si="5"/>
        <v>18734.85</v>
      </c>
      <c r="K19" s="22">
        <f t="shared" si="5"/>
        <v>-4208.93</v>
      </c>
      <c r="L19" s="22">
        <f t="shared" si="5"/>
        <v>3254.55</v>
      </c>
      <c r="M19" s="22">
        <f t="shared" si="5"/>
        <v>8377.33</v>
      </c>
      <c r="N19" s="22">
        <f t="shared" si="5"/>
        <v>-2632.36</v>
      </c>
      <c r="O19" s="27">
        <f t="shared" si="4"/>
        <v>76375.48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11654.99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17438.83</v>
      </c>
      <c r="N23" s="22">
        <v>4359.97</v>
      </c>
      <c r="O23" s="27">
        <f t="shared" si="4"/>
        <v>146706.52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-50800.2</v>
      </c>
      <c r="C25" s="31">
        <f>+C26+C28+C39+C40+C43-C44</f>
        <v>-42208.8</v>
      </c>
      <c r="D25" s="31">
        <f t="shared" si="6"/>
        <v>-35505.1</v>
      </c>
      <c r="E25" s="31">
        <f t="shared" si="6"/>
        <v>-5172.9</v>
      </c>
      <c r="F25" s="31">
        <f t="shared" si="6"/>
        <v>-33441.1</v>
      </c>
      <c r="G25" s="31">
        <f t="shared" si="6"/>
        <v>-52167.6</v>
      </c>
      <c r="H25" s="31">
        <f t="shared" si="6"/>
        <v>-5009.5</v>
      </c>
      <c r="I25" s="31">
        <f t="shared" si="6"/>
        <v>-44083.6</v>
      </c>
      <c r="J25" s="31">
        <f t="shared" si="6"/>
        <v>-36833.8</v>
      </c>
      <c r="K25" s="31">
        <f t="shared" si="6"/>
        <v>-38102.3</v>
      </c>
      <c r="L25" s="31">
        <f t="shared" si="6"/>
        <v>-34189.3</v>
      </c>
      <c r="M25" s="31">
        <f t="shared" si="6"/>
        <v>-14706</v>
      </c>
      <c r="N25" s="31">
        <f t="shared" si="6"/>
        <v>-9700.8</v>
      </c>
      <c r="O25" s="31">
        <f t="shared" si="6"/>
        <v>-401920.99999999994</v>
      </c>
    </row>
    <row r="26" spans="1:15" ht="18.75" customHeight="1">
      <c r="A26" s="26" t="s">
        <v>42</v>
      </c>
      <c r="B26" s="32">
        <f>+B27</f>
        <v>-50800.2</v>
      </c>
      <c r="C26" s="32">
        <f>+C27</f>
        <v>-42208.8</v>
      </c>
      <c r="D26" s="32">
        <f aca="true" t="shared" si="7" ref="D26:O26">+D27</f>
        <v>-35505.1</v>
      </c>
      <c r="E26" s="32">
        <f t="shared" si="7"/>
        <v>-5172.9</v>
      </c>
      <c r="F26" s="32">
        <f t="shared" si="7"/>
        <v>-33441.1</v>
      </c>
      <c r="G26" s="32">
        <f t="shared" si="7"/>
        <v>-52167.6</v>
      </c>
      <c r="H26" s="32">
        <f t="shared" si="7"/>
        <v>-5009.5</v>
      </c>
      <c r="I26" s="32">
        <f t="shared" si="7"/>
        <v>-44083.6</v>
      </c>
      <c r="J26" s="32">
        <f t="shared" si="7"/>
        <v>-36833.8</v>
      </c>
      <c r="K26" s="32">
        <f t="shared" si="7"/>
        <v>-38102.3</v>
      </c>
      <c r="L26" s="32">
        <f t="shared" si="7"/>
        <v>-34189.3</v>
      </c>
      <c r="M26" s="32">
        <f t="shared" si="7"/>
        <v>-14706</v>
      </c>
      <c r="N26" s="32">
        <f t="shared" si="7"/>
        <v>-9700.8</v>
      </c>
      <c r="O26" s="32">
        <f t="shared" si="7"/>
        <v>-401920.99999999994</v>
      </c>
    </row>
    <row r="27" spans="1:26" ht="18.75" customHeight="1">
      <c r="A27" s="28" t="s">
        <v>43</v>
      </c>
      <c r="B27" s="16">
        <f>ROUND((-B9-B10)*$G$3,2)</f>
        <v>-50800.2</v>
      </c>
      <c r="C27" s="16">
        <f aca="true" t="shared" si="8" ref="C27:N27">ROUND((-C9-C10)*$G$3,2)</f>
        <v>-42208.8</v>
      </c>
      <c r="D27" s="16">
        <f t="shared" si="8"/>
        <v>-35505.1</v>
      </c>
      <c r="E27" s="16">
        <f t="shared" si="8"/>
        <v>-5172.9</v>
      </c>
      <c r="F27" s="16">
        <f t="shared" si="8"/>
        <v>-33441.1</v>
      </c>
      <c r="G27" s="16">
        <f t="shared" si="8"/>
        <v>-52167.6</v>
      </c>
      <c r="H27" s="16">
        <f t="shared" si="8"/>
        <v>-5009.5</v>
      </c>
      <c r="I27" s="16">
        <f t="shared" si="8"/>
        <v>-44083.6</v>
      </c>
      <c r="J27" s="16">
        <f t="shared" si="8"/>
        <v>-36833.8</v>
      </c>
      <c r="K27" s="16">
        <f t="shared" si="8"/>
        <v>-38102.3</v>
      </c>
      <c r="L27" s="16">
        <f t="shared" si="8"/>
        <v>-34189.3</v>
      </c>
      <c r="M27" s="16">
        <f t="shared" si="8"/>
        <v>-14706</v>
      </c>
      <c r="N27" s="16">
        <f t="shared" si="8"/>
        <v>-9700.8</v>
      </c>
      <c r="O27" s="33">
        <f aca="true" t="shared" si="9" ref="O27:O44">SUM(B27:N27)</f>
        <v>-401920.99999999994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/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426249.80999999994</v>
      </c>
      <c r="C42" s="37">
        <f aca="true" t="shared" si="11" ref="C42:N42">+C17+C25</f>
        <v>276855.05</v>
      </c>
      <c r="D42" s="37">
        <f t="shared" si="11"/>
        <v>267914.62000000005</v>
      </c>
      <c r="E42" s="37">
        <f t="shared" si="11"/>
        <v>73810.54000000001</v>
      </c>
      <c r="F42" s="37">
        <f t="shared" si="11"/>
        <v>321668.07</v>
      </c>
      <c r="G42" s="37">
        <f t="shared" si="11"/>
        <v>330206.56999999995</v>
      </c>
      <c r="H42" s="37">
        <f t="shared" si="11"/>
        <v>66365.99000000002</v>
      </c>
      <c r="I42" s="37">
        <f t="shared" si="11"/>
        <v>281969.87</v>
      </c>
      <c r="J42" s="37">
        <f t="shared" si="11"/>
        <v>296901.72</v>
      </c>
      <c r="K42" s="37">
        <f t="shared" si="11"/>
        <v>402913.0800000001</v>
      </c>
      <c r="L42" s="37">
        <f t="shared" si="11"/>
        <v>404774.84</v>
      </c>
      <c r="M42" s="37">
        <f t="shared" si="11"/>
        <v>169186.81</v>
      </c>
      <c r="N42" s="37">
        <f t="shared" si="11"/>
        <v>80838.45</v>
      </c>
      <c r="O42" s="37">
        <f>SUM(B42:N42)</f>
        <v>3399655.4200000004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426249.81</v>
      </c>
      <c r="C48" s="52">
        <f t="shared" si="12"/>
        <v>276855.05</v>
      </c>
      <c r="D48" s="52">
        <f t="shared" si="12"/>
        <v>267914.62</v>
      </c>
      <c r="E48" s="52">
        <f t="shared" si="12"/>
        <v>73810.54</v>
      </c>
      <c r="F48" s="52">
        <f t="shared" si="12"/>
        <v>321668.06</v>
      </c>
      <c r="G48" s="52">
        <f t="shared" si="12"/>
        <v>330206.57</v>
      </c>
      <c r="H48" s="52">
        <f t="shared" si="12"/>
        <v>66365.99</v>
      </c>
      <c r="I48" s="52">
        <f t="shared" si="12"/>
        <v>281969.88</v>
      </c>
      <c r="J48" s="52">
        <f t="shared" si="12"/>
        <v>296901.72</v>
      </c>
      <c r="K48" s="52">
        <f t="shared" si="12"/>
        <v>402913.08</v>
      </c>
      <c r="L48" s="52">
        <f t="shared" si="12"/>
        <v>404774.84</v>
      </c>
      <c r="M48" s="52">
        <f t="shared" si="12"/>
        <v>169186.81</v>
      </c>
      <c r="N48" s="52">
        <f t="shared" si="12"/>
        <v>80838.45</v>
      </c>
      <c r="O48" s="37">
        <f t="shared" si="12"/>
        <v>3399655.4200000004</v>
      </c>
      <c r="Q48"/>
    </row>
    <row r="49" spans="1:18" ht="18.75" customHeight="1">
      <c r="A49" s="26" t="s">
        <v>61</v>
      </c>
      <c r="B49" s="52">
        <v>344219.86</v>
      </c>
      <c r="C49" s="52">
        <v>201255.16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545475.02</v>
      </c>
      <c r="P49"/>
      <c r="Q49"/>
      <c r="R49" s="44"/>
    </row>
    <row r="50" spans="1:16" ht="18.75" customHeight="1">
      <c r="A50" s="26" t="s">
        <v>62</v>
      </c>
      <c r="B50" s="53">
        <v>82029.95</v>
      </c>
      <c r="C50" s="53">
        <v>75599.89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157629.84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267914.62</v>
      </c>
      <c r="E51" s="53">
        <v>0</v>
      </c>
      <c r="F51" s="53">
        <v>0</v>
      </c>
      <c r="G51" s="53">
        <v>0</v>
      </c>
      <c r="H51" s="52">
        <v>66365.99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334280.61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73810.54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73810.54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321668.06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321668.06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330206.57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330206.57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281969.88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281969.88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296901.72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296901.72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402913.08</v>
      </c>
      <c r="L57" s="32">
        <v>404774.84</v>
      </c>
      <c r="M57" s="53">
        <v>0</v>
      </c>
      <c r="N57" s="53">
        <v>0</v>
      </c>
      <c r="O57" s="37">
        <f t="shared" si="13"/>
        <v>807687.92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169186.81</v>
      </c>
      <c r="N58" s="53">
        <v>0</v>
      </c>
      <c r="O58" s="37">
        <f t="shared" si="13"/>
        <v>169186.81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80838.45</v>
      </c>
      <c r="O59" s="56">
        <f t="shared" si="13"/>
        <v>80838.45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2019-11-25T12:29:34Z</dcterms:modified>
  <cp:category/>
  <cp:version/>
  <cp:contentType/>
  <cp:contentStatus/>
</cp:coreProperties>
</file>