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<sst xmlns="http://schemas.openxmlformats.org/spreadsheetml/2006/main" count="74" uniqueCount="73">
  <si>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</si>
  <si>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</si>
  <si>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</si>
  <si>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</si>
  <si>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</si>
  <si>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</si>
  <si>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</si>
  <si>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</si>
  <si>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</si>
  <si>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</si>
  <si>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</si>
  <si>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</si>
  <si>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</si>
  <si>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</si>
  <si>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</si>
  <si>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</si>
  <si>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</si>
  <si>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</si>
  <si>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</si>
  <si>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</si>
  <si>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</si>
  <si>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</si>
  <si>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</si>
  <si>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</si>
  <si>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</si>
  <si>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</si>
  <si>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</si>
  <si>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</si>
  <si>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</si>
  <si>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</si>
  <si>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</si>
  <si>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</si>
  <si>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</si>
  <si>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</si>
  <si>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</si>
  <si>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</si>
  <si>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</si>
  <si>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</si>
  <si>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</si>
  <si>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</si>
  <si>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</si>
  <si>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</si>
  <si>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</si>
  <si>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</si>
  <si>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</si>
  <si>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</si>
  <si>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</si>
  <si>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</si>
  <si>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</si>
  <si>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</si>
  <si>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</si>
  <si>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</si>
  <si>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</si>
  <si>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</si>
  <si>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</si>
  <si>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</si>
  <si>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</si>
  <si>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</si>
  <si>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</si>
  <si>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</si>
  <si>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</si>
  <si>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</si>
  <si>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</si>
  <si>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</si>
  <si>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</si>
  <si>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</si>
  <si>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</si>
  <si>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</si>
  <si>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</si>
  <si>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</si>
  <si>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</si>
  <si>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21/09/19 - VENCIMENTO 27/09/19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</si>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</sst>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226295</v>
      </c>
      <c r="C7" s="47">
        <f t="shared" si="0"/>
        <v>184104</v>
      </c>
      <c r="D7" s="47">
        <f t="shared" si="0"/>
        <v>231173</v>
      </c>
      <c r="E7" s="47">
        <f t="shared" si="0"/>
        <v>139999</v>
      </c>
      <c r="F7" s="47">
        <f t="shared" si="0"/>
        <v>140235</v>
      </c>
      <c r="G7" s="47">
        <f t="shared" si="0"/>
        <v>177856</v>
      </c>
      <c r="H7" s="47">
        <f t="shared" si="0"/>
        <v>188875</v>
      </c>
      <c r="I7" s="47">
        <f t="shared" si="0"/>
        <v>263376</v>
      </c>
      <c r="J7" s="47">
        <f t="shared" si="0"/>
        <v>52719</v>
      </c>
      <c r="K7" s="47">
        <f t="shared" si="0"/>
        <v>1604632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17768</v>
      </c>
      <c r="C8" s="45">
        <f t="shared" si="1"/>
        <v>17531</v>
      </c>
      <c r="D8" s="45">
        <f t="shared" si="1"/>
        <v>17327</v>
      </c>
      <c r="E8" s="45">
        <f t="shared" si="1"/>
        <v>11251</v>
      </c>
      <c r="F8" s="45">
        <f t="shared" si="1"/>
        <v>10041</v>
      </c>
      <c r="G8" s="45">
        <f t="shared" si="1"/>
        <v>8629</v>
      </c>
      <c r="H8" s="45">
        <f t="shared" si="1"/>
        <v>6975</v>
      </c>
      <c r="I8" s="45">
        <f t="shared" si="1"/>
        <v>18730</v>
      </c>
      <c r="J8" s="45">
        <f t="shared" si="1"/>
        <v>2176</v>
      </c>
      <c r="K8" s="38">
        <f>SUM(B8:J8)</f>
        <v>110428</v>
      </c>
      <c r="L8"/>
      <c r="M8"/>
      <c r="N8"/>
    </row>
    <row r="9" spans="1:14" ht="16.5" customHeight="1">
      <c r="A9" s="22" t="s">
        <v>35</v>
      </c>
      <c r="B9" s="45">
        <v>17748</v>
      </c>
      <c r="C9" s="45">
        <v>17531</v>
      </c>
      <c r="D9" s="45">
        <v>17317</v>
      </c>
      <c r="E9" s="45">
        <v>11251</v>
      </c>
      <c r="F9" s="45">
        <v>10033</v>
      </c>
      <c r="G9" s="45">
        <v>8627</v>
      </c>
      <c r="H9" s="45">
        <v>6975</v>
      </c>
      <c r="I9" s="45">
        <v>18716</v>
      </c>
      <c r="J9" s="45">
        <v>2176</v>
      </c>
      <c r="K9" s="38">
        <f>SUM(B9:J9)</f>
        <v>110374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0</v>
      </c>
      <c r="D10" s="45">
        <v>10</v>
      </c>
      <c r="E10" s="45">
        <v>0</v>
      </c>
      <c r="F10" s="45">
        <v>8</v>
      </c>
      <c r="G10" s="45">
        <v>2</v>
      </c>
      <c r="H10" s="45">
        <v>0</v>
      </c>
      <c r="I10" s="45">
        <v>14</v>
      </c>
      <c r="J10" s="45">
        <v>0</v>
      </c>
      <c r="K10" s="38">
        <f>SUM(B10:J10)</f>
        <v>54</v>
      </c>
      <c r="L10"/>
      <c r="M10"/>
      <c r="N10"/>
    </row>
    <row r="11" spans="1:14" ht="16.5" customHeight="1">
      <c r="A11" s="44" t="s">
        <v>33</v>
      </c>
      <c r="B11" s="43">
        <v>208527</v>
      </c>
      <c r="C11" s="43">
        <v>166573</v>
      </c>
      <c r="D11" s="43">
        <v>213846</v>
      </c>
      <c r="E11" s="43">
        <v>128748</v>
      </c>
      <c r="F11" s="43">
        <v>130194</v>
      </c>
      <c r="G11" s="43">
        <v>169227</v>
      </c>
      <c r="H11" s="43">
        <v>181900</v>
      </c>
      <c r="I11" s="43">
        <v>244646</v>
      </c>
      <c r="J11" s="43">
        <v>50543</v>
      </c>
      <c r="K11" s="38">
        <f>SUM(B11:J11)</f>
        <v>1494204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853663.04</v>
      </c>
      <c r="C17" s="36">
        <f aca="true" t="shared" si="2" ref="C17:J17">C18+C19+C20+C21+C22+C23+C24</f>
        <v>716103.46</v>
      </c>
      <c r="D17" s="36">
        <f t="shared" si="2"/>
        <v>1002427.44</v>
      </c>
      <c r="E17" s="36">
        <f t="shared" si="2"/>
        <v>523393.74000000005</v>
      </c>
      <c r="F17" s="36">
        <f t="shared" si="2"/>
        <v>566596.06</v>
      </c>
      <c r="G17" s="36">
        <f t="shared" si="2"/>
        <v>677897.12</v>
      </c>
      <c r="H17" s="36">
        <f t="shared" si="2"/>
        <v>584799.52</v>
      </c>
      <c r="I17" s="36">
        <f t="shared" si="2"/>
        <v>900916.3200000001</v>
      </c>
      <c r="J17" s="36">
        <f t="shared" si="2"/>
        <v>182096.72</v>
      </c>
      <c r="K17" s="36">
        <f aca="true" t="shared" si="3" ref="K17:K24">SUM(B17:J17)</f>
        <v>6007893.420000001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769584.04</v>
      </c>
      <c r="C18" s="30">
        <f t="shared" si="4"/>
        <v>687278.64</v>
      </c>
      <c r="D18" s="30">
        <f t="shared" si="4"/>
        <v>955969.71</v>
      </c>
      <c r="E18" s="30">
        <f t="shared" si="4"/>
        <v>504024.4</v>
      </c>
      <c r="F18" s="30">
        <f t="shared" si="4"/>
        <v>533916.72</v>
      </c>
      <c r="G18" s="30">
        <f t="shared" si="4"/>
        <v>684656.67</v>
      </c>
      <c r="H18" s="30">
        <f t="shared" si="4"/>
        <v>579581.83</v>
      </c>
      <c r="I18" s="30">
        <f t="shared" si="4"/>
        <v>815833.5</v>
      </c>
      <c r="J18" s="30">
        <f t="shared" si="4"/>
        <v>185017.33</v>
      </c>
      <c r="K18" s="30">
        <f t="shared" si="3"/>
        <v>5715862.84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43626.74</v>
      </c>
      <c r="C19" s="30">
        <f t="shared" si="5"/>
        <v>4086.48</v>
      </c>
      <c r="D19" s="30">
        <f t="shared" si="5"/>
        <v>36487.73</v>
      </c>
      <c r="E19" s="30">
        <f t="shared" si="5"/>
        <v>3461.46</v>
      </c>
      <c r="F19" s="30">
        <f t="shared" si="5"/>
        <v>12110.29</v>
      </c>
      <c r="G19" s="30">
        <f t="shared" si="5"/>
        <v>-664.05</v>
      </c>
      <c r="H19" s="30">
        <f t="shared" si="5"/>
        <v>48320.19</v>
      </c>
      <c r="I19" s="30">
        <f t="shared" si="5"/>
        <v>36370.05</v>
      </c>
      <c r="J19" s="30">
        <f t="shared" si="5"/>
        <v>10452.12</v>
      </c>
      <c r="K19" s="30">
        <f t="shared" si="3"/>
        <v>194251.01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-76402.4</v>
      </c>
      <c r="C27" s="30">
        <f t="shared" si="6"/>
        <v>-75383.3</v>
      </c>
      <c r="D27" s="30">
        <f t="shared" si="6"/>
        <v>-90952.42000000001</v>
      </c>
      <c r="E27" s="30">
        <f t="shared" si="6"/>
        <v>-48379.3</v>
      </c>
      <c r="F27" s="30">
        <f t="shared" si="6"/>
        <v>-43176.3</v>
      </c>
      <c r="G27" s="30">
        <f t="shared" si="6"/>
        <v>-37104.7</v>
      </c>
      <c r="H27" s="30">
        <f t="shared" si="6"/>
        <v>-29992.5</v>
      </c>
      <c r="I27" s="30">
        <f t="shared" si="6"/>
        <v>-80539</v>
      </c>
      <c r="J27" s="30">
        <f t="shared" si="6"/>
        <v>-14748.98</v>
      </c>
      <c r="K27" s="30">
        <f aca="true" t="shared" si="7" ref="K27:K35">SUM(B27:J27)</f>
        <v>-496678.9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-76402.4</v>
      </c>
      <c r="C28" s="30">
        <f t="shared" si="8"/>
        <v>-75383.3</v>
      </c>
      <c r="D28" s="30">
        <f t="shared" si="8"/>
        <v>-74506.1</v>
      </c>
      <c r="E28" s="30">
        <f t="shared" si="8"/>
        <v>-48379.3</v>
      </c>
      <c r="F28" s="30">
        <f t="shared" si="8"/>
        <v>-43176.3</v>
      </c>
      <c r="G28" s="30">
        <f t="shared" si="8"/>
        <v>-37104.7</v>
      </c>
      <c r="H28" s="30">
        <f t="shared" si="8"/>
        <v>-29992.5</v>
      </c>
      <c r="I28" s="30">
        <f t="shared" si="8"/>
        <v>-80539</v>
      </c>
      <c r="J28" s="30">
        <f t="shared" si="8"/>
        <v>-9356.8</v>
      </c>
      <c r="K28" s="30">
        <f t="shared" si="7"/>
        <v>-474840.4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-76402.4</v>
      </c>
      <c r="C29" s="30">
        <f aca="true" t="shared" si="9" ref="C29:J29">-ROUND((C8)*$E$3,2)</f>
        <v>-75383.3</v>
      </c>
      <c r="D29" s="30">
        <f t="shared" si="9"/>
        <v>-74506.1</v>
      </c>
      <c r="E29" s="30">
        <f t="shared" si="9"/>
        <v>-48379.3</v>
      </c>
      <c r="F29" s="30">
        <f t="shared" si="9"/>
        <v>-43176.3</v>
      </c>
      <c r="G29" s="30">
        <f t="shared" si="9"/>
        <v>-37104.7</v>
      </c>
      <c r="H29" s="30">
        <f t="shared" si="9"/>
        <v>-29992.5</v>
      </c>
      <c r="I29" s="30">
        <f t="shared" si="9"/>
        <v>-80539</v>
      </c>
      <c r="J29" s="30">
        <f t="shared" si="9"/>
        <v>-9356.8</v>
      </c>
      <c r="K29" s="30">
        <f t="shared" si="7"/>
        <v>-474840.4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-21838.5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777260.64</v>
      </c>
      <c r="C47" s="27">
        <f aca="true" t="shared" si="11" ref="C47:J47">IF(C17+C27+C48&lt;0,0,C17+C27+C48)</f>
        <v>640720.1599999999</v>
      </c>
      <c r="D47" s="27">
        <f t="shared" si="11"/>
        <v>911475.0199999999</v>
      </c>
      <c r="E47" s="27">
        <f t="shared" si="11"/>
        <v>475014.44000000006</v>
      </c>
      <c r="F47" s="27">
        <f t="shared" si="11"/>
        <v>523419.76000000007</v>
      </c>
      <c r="G47" s="27">
        <f t="shared" si="11"/>
        <v>640792.42</v>
      </c>
      <c r="H47" s="27">
        <f t="shared" si="11"/>
        <v>554807.02</v>
      </c>
      <c r="I47" s="27">
        <f t="shared" si="11"/>
        <v>820377.3200000001</v>
      </c>
      <c r="J47" s="27">
        <f t="shared" si="11"/>
        <v>167347.74</v>
      </c>
      <c r="K47" s="20">
        <f>SUM(B47:J47)</f>
        <v>5511214.5200000005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777260.64</v>
      </c>
      <c r="C53" s="10">
        <f t="shared" si="13"/>
        <v>640720.17</v>
      </c>
      <c r="D53" s="10">
        <f t="shared" si="13"/>
        <v>911475.02</v>
      </c>
      <c r="E53" s="10">
        <f t="shared" si="13"/>
        <v>475014.44</v>
      </c>
      <c r="F53" s="10">
        <f t="shared" si="13"/>
        <v>523419.76</v>
      </c>
      <c r="G53" s="10">
        <f t="shared" si="13"/>
        <v>640792.42</v>
      </c>
      <c r="H53" s="10">
        <f t="shared" si="13"/>
        <v>554807.02</v>
      </c>
      <c r="I53" s="10">
        <f>SUM(I54:I66)</f>
        <v>820377.3200000001</v>
      </c>
      <c r="J53" s="10">
        <f t="shared" si="13"/>
        <v>167347.74</v>
      </c>
      <c r="K53" s="5">
        <f>SUM(K54:K66)</f>
        <v>5511214.530000001</v>
      </c>
      <c r="L53" s="9"/>
    </row>
    <row r="54" spans="1:11" ht="16.5" customHeight="1">
      <c r="A54" s="7" t="s">
        <v>59</v>
      </c>
      <c r="B54" s="8">
        <v>678781.72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678781.72</v>
      </c>
    </row>
    <row r="55" spans="1:11" ht="16.5" customHeight="1">
      <c r="A55" s="7" t="s">
        <v>60</v>
      </c>
      <c r="B55" s="8">
        <v>98478.92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98478.92</v>
      </c>
    </row>
    <row r="56" spans="1:11" ht="16.5" customHeight="1">
      <c r="A56" s="7" t="s">
        <v>4</v>
      </c>
      <c r="B56" s="6">
        <v>0</v>
      </c>
      <c r="C56" s="8">
        <v>640720.17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640720.17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911475.02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911475.02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475014.44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475014.44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523419.76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523419.76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640792.42</v>
      </c>
      <c r="H60" s="6">
        <v>0</v>
      </c>
      <c r="I60" s="6">
        <v>0</v>
      </c>
      <c r="J60" s="6">
        <v>0</v>
      </c>
      <c r="K60" s="5">
        <f t="shared" si="14"/>
        <v>640792.42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554807.02</v>
      </c>
      <c r="I61" s="6">
        <v>0</v>
      </c>
      <c r="J61" s="6">
        <v>0</v>
      </c>
      <c r="K61" s="5">
        <f t="shared" si="14"/>
        <v>554807.02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534147.67</v>
      </c>
      <c r="J62" s="6">
        <v>0</v>
      </c>
      <c r="K62" s="5">
        <f t="shared" si="14"/>
        <v>534147.67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286229.65</v>
      </c>
      <c r="J63" s="6">
        <v>0</v>
      </c>
      <c r="K63" s="5">
        <f t="shared" si="14"/>
        <v>286229.65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167347.74</v>
      </c>
      <c r="K65" s="5">
        <f t="shared" si="14"/>
        <v>167347.74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2021-05-17T19:22:50Z</dcterms:modified>
  <cp:category/>
  <cp:version/>
  <cp:contentType/>
  <cp:contentStatus/>
</cp:coreProperties>
</file>