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externalReferences>
    <externalReference r:id="rId4"/>
  </externalReference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<sst xmlns="http://schemas.openxmlformats.org/spreadsheetml/2006/main" count="74" uniqueCount="73">
  <si>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</si>
  <si>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</si>
  <si>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</si>
  <si>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</si>
  <si>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</si>
  <si>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</si>
  <si>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</si>
  <si>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</si>
  <si>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</si>
  <si>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</si>
  <si>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</si>
  <si>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</si>
  <si>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</si>
  <si>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</si>
  <si>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</si>
  <si>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</si>
  <si>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</si>
  <si>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</si>
  <si>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</si>
  <si>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</si>
  <si>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</si>
  <si>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</si>
  <si>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</si>
  <si>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</si>
  <si>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</si>
  <si>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</si>
  <si>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</si>
  <si>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</si>
  <si>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</si>
  <si>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</si>
  <si>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</si>
  <si>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</si>
  <si>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</si>
  <si>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</si>
  <si>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</si>
  <si>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</si>
  <si>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</si>
  <si>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</si>
  <si>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</si>
  <si>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</si>
  <si>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</si>
  <si>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</si>
  <si>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</si>
  <si>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</si>
  <si>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</si>
  <si>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</si>
  <si>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</si>
  <si>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</si>
  <si>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</si>
  <si>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</si>
  <si>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</si>
  <si>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</si>
  <si>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</si>
  <si>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</si>
  <si>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</si>
  <si>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</si>
  <si>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</si>
  <si>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</si>
  <si>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</si>
  <si>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</si>
  <si>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</si>
  <si>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</si>
  <si>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</si>
  <si>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</si>
  <si>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</si>
  <si>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</si>
  <si>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</si>
  <si>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</si>
  <si>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</si>
  <si>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</si>
  <si>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</si>
  <si>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09/09/19 - VENCIMENTO 16/09/19</t>
  </si>
  <si>
    <t>5.1.1. Retida na Catraca ((1.1.)  x Tarifa do Dia)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</si>
</sst>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MUNERA&#199;&#195;O%2001%20A%203009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ÁREA X"/>
      <sheetName val="dif ago"/>
      <sheetName val="Frota"/>
      <sheetName val="saldo 0809"/>
      <sheetName val="FLUXO 01A08 conf revisão"/>
      <sheetName val="FLUXO 01A08"/>
      <sheetName val="Plan3"/>
      <sheetName val="TCO 0109"/>
      <sheetName val="TCO 0209"/>
      <sheetName val="TCO 0309"/>
      <sheetName val="TCO 0409"/>
      <sheetName val="TCO 0509"/>
      <sheetName val="TCO 0609"/>
      <sheetName val="TCO 0709"/>
      <sheetName val="TCO 0809"/>
      <sheetName val="TCO 0909"/>
      <sheetName val="TCO 1009"/>
      <sheetName val="TCO 1109"/>
      <sheetName val="TCO 1209"/>
      <sheetName val="TCO 1309"/>
      <sheetName val="TCO 1409"/>
      <sheetName val="TCO 1509"/>
      <sheetName val="TCO 1609"/>
      <sheetName val="TCO 1709"/>
      <sheetName val="TCO 1809"/>
      <sheetName val="TCO 1909"/>
      <sheetName val="TCO 2009"/>
      <sheetName val="TCO 2109"/>
      <sheetName val="TCO 2209"/>
      <sheetName val="TCO 2309"/>
      <sheetName val="TCO 2409"/>
      <sheetName val="TCO 2509"/>
      <sheetName val="TCO 2609"/>
      <sheetName val="TCO 2709"/>
      <sheetName val="TCO 2809"/>
      <sheetName val="TCO 2909"/>
      <sheetName val="TCO 3009"/>
      <sheetName val="TCO 0209 d+1 (2)"/>
      <sheetName val="TCO 1109 rev"/>
      <sheetName val="GARAGENS"/>
      <sheetName val="AVL EMPRESAS"/>
      <sheetName val="SPTRANS VEIC INSTAL 3108"/>
      <sheetName val="SPTRANS VEIC INSTAL 010119"/>
      <sheetName val="SPTRANS VEIC INSTAL 011218"/>
      <sheetName val="SPTRANS VEIC INSTAL 310119"/>
      <sheetName val="SPTRANS VEIC INSTAL 261118"/>
      <sheetName val="SPTRANS VEIC INSTAL 300918"/>
      <sheetName val="SPTRANS VEIC INSTAL 3107"/>
      <sheetName val="SPTRANS VEIC INSTAL 2507"/>
      <sheetName val="SPTRANS VEIC INSTAL 0105"/>
      <sheetName val="SPTRANS VEIC INSTAL 0106"/>
      <sheetName val="SPTRANS VEIC INSTAL 3006"/>
      <sheetName val="SPTRANS VEIC INSTAL 0109 ant"/>
      <sheetName val="SPTRANS VEIC INSTAL 0806"/>
      <sheetName val="SPTRANS VEIC INSTAL 080715"/>
      <sheetName val="SPTRANS VEIC INSTAL 0101"/>
      <sheetName val="AVL MAIO"/>
      <sheetName val="HÍBRIDOS"/>
      <sheetName val="tarifa"/>
      <sheetName val="tarifa mai 14 REV 2"/>
      <sheetName val="tarifa mai 14"/>
      <sheetName val="Plan1"/>
      <sheetName val="ACERTO HÍBRID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71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4.3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61</v>
      </c>
      <c r="C5" s="49" t="s">
        <v>48</v>
      </c>
      <c r="D5" s="50" t="s">
        <v>62</v>
      </c>
      <c r="E5" s="50" t="s">
        <v>63</v>
      </c>
      <c r="F5" s="50" t="s">
        <v>64</v>
      </c>
      <c r="G5" s="49" t="s">
        <v>65</v>
      </c>
      <c r="H5" s="50" t="s">
        <v>62</v>
      </c>
      <c r="I5" s="49" t="s">
        <v>47</v>
      </c>
      <c r="J5" s="49" t="s">
        <v>66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431627</v>
      </c>
      <c r="C7" s="47">
        <f t="shared" si="0"/>
        <v>362481</v>
      </c>
      <c r="D7" s="47">
        <f t="shared" si="0"/>
        <v>423587</v>
      </c>
      <c r="E7" s="47">
        <f t="shared" si="0"/>
        <v>279140</v>
      </c>
      <c r="F7" s="47">
        <f t="shared" si="0"/>
        <v>268659</v>
      </c>
      <c r="G7" s="47">
        <f t="shared" si="0"/>
        <v>303108</v>
      </c>
      <c r="H7" s="47">
        <f t="shared" si="0"/>
        <v>313881</v>
      </c>
      <c r="I7" s="47">
        <f t="shared" si="0"/>
        <v>496072</v>
      </c>
      <c r="J7" s="47">
        <f t="shared" si="0"/>
        <v>143999</v>
      </c>
      <c r="K7" s="47">
        <f t="shared" si="0"/>
        <v>3022554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26341</v>
      </c>
      <c r="C8" s="45">
        <f t="shared" si="1"/>
        <v>24921</v>
      </c>
      <c r="D8" s="45">
        <f t="shared" si="1"/>
        <v>24135</v>
      </c>
      <c r="E8" s="45">
        <f t="shared" si="1"/>
        <v>17475</v>
      </c>
      <c r="F8" s="45">
        <f t="shared" si="1"/>
        <v>16579</v>
      </c>
      <c r="G8" s="45">
        <f t="shared" si="1"/>
        <v>11975</v>
      </c>
      <c r="H8" s="45">
        <f t="shared" si="1"/>
        <v>9396</v>
      </c>
      <c r="I8" s="45">
        <f t="shared" si="1"/>
        <v>29087</v>
      </c>
      <c r="J8" s="45">
        <f t="shared" si="1"/>
        <v>6049</v>
      </c>
      <c r="K8" s="38">
        <f>SUM(B8:J8)</f>
        <v>165958</v>
      </c>
      <c r="L8"/>
      <c r="M8"/>
      <c r="N8"/>
    </row>
    <row r="9" spans="1:14" ht="16.5" customHeight="1">
      <c r="A9" s="22" t="s">
        <v>35</v>
      </c>
      <c r="B9" s="45">
        <v>26341</v>
      </c>
      <c r="C9" s="45">
        <v>24921</v>
      </c>
      <c r="D9" s="45">
        <v>24135</v>
      </c>
      <c r="E9" s="45">
        <v>17475</v>
      </c>
      <c r="F9" s="45">
        <v>16579</v>
      </c>
      <c r="G9" s="45">
        <v>11975</v>
      </c>
      <c r="H9" s="45">
        <v>9396</v>
      </c>
      <c r="I9" s="45">
        <v>29087</v>
      </c>
      <c r="J9" s="45">
        <v>6049</v>
      </c>
      <c r="K9" s="38">
        <f>SUM(B9:J9)</f>
        <v>165958</v>
      </c>
      <c r="L9"/>
      <c r="M9"/>
      <c r="N9"/>
    </row>
    <row r="10" spans="1:14" ht="16.5" customHeight="1">
      <c r="A10" s="22" t="s">
        <v>34</v>
      </c>
      <c r="B10" s="45">
        <v>0</v>
      </c>
      <c r="C10" s="45">
        <v>0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38">
        <f>SUM(B10:J10)</f>
        <v>0</v>
      </c>
      <c r="L10"/>
      <c r="M10"/>
      <c r="N10"/>
    </row>
    <row r="11" spans="1:14" ht="16.5" customHeight="1">
      <c r="A11" s="44" t="s">
        <v>33</v>
      </c>
      <c r="B11" s="43">
        <v>405286</v>
      </c>
      <c r="C11" s="43">
        <v>337560</v>
      </c>
      <c r="D11" s="43">
        <v>399452</v>
      </c>
      <c r="E11" s="43">
        <v>261665</v>
      </c>
      <c r="F11" s="43">
        <v>252080</v>
      </c>
      <c r="G11" s="43">
        <v>291133</v>
      </c>
      <c r="H11" s="43">
        <v>304485</v>
      </c>
      <c r="I11" s="43">
        <v>466985</v>
      </c>
      <c r="J11" s="43">
        <v>137950</v>
      </c>
      <c r="K11" s="38">
        <f>SUM(B11:J11)</f>
        <v>2856596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1.056688731251557</v>
      </c>
      <c r="C15" s="39">
        <v>1.00594589198658</v>
      </c>
      <c r="D15" s="39">
        <v>1.038168288129705</v>
      </c>
      <c r="E15" s="39">
        <v>1.006867639047488</v>
      </c>
      <c r="F15" s="39">
        <v>1.022681987320485</v>
      </c>
      <c r="G15" s="39">
        <v>0.999030097411733</v>
      </c>
      <c r="H15" s="39">
        <v>1.08337078291657</v>
      </c>
      <c r="I15" s="39">
        <v>1.044580230139895</v>
      </c>
      <c r="J15" s="39">
        <v>1.056492636519966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70</v>
      </c>
      <c r="B17" s="36">
        <f>B18+B19+B20+B21+B22+B23+B24</f>
        <v>1596361.2800000003</v>
      </c>
      <c r="C17" s="36">
        <f aca="true" t="shared" si="2" ref="C17:J17">C18+C19+C20+C21+C22+C23+C24</f>
        <v>1404503.61</v>
      </c>
      <c r="D17" s="36">
        <f t="shared" si="2"/>
        <v>1830631.36</v>
      </c>
      <c r="E17" s="36">
        <f t="shared" si="2"/>
        <v>1020559.1499999999</v>
      </c>
      <c r="F17" s="36">
        <f t="shared" si="2"/>
        <v>1071568.12</v>
      </c>
      <c r="G17" s="36">
        <f t="shared" si="2"/>
        <v>1159702.3800000001</v>
      </c>
      <c r="H17" s="36">
        <f t="shared" si="2"/>
        <v>1000373.41</v>
      </c>
      <c r="I17" s="36">
        <f t="shared" si="2"/>
        <v>1662114.2999999998</v>
      </c>
      <c r="J17" s="36">
        <f t="shared" si="2"/>
        <v>520541.12999999995</v>
      </c>
      <c r="K17" s="36">
        <f aca="true" t="shared" si="3" ref="K17:K24">SUM(B17:J17)</f>
        <v>11266354.74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1467877.1</v>
      </c>
      <c r="C18" s="30">
        <f t="shared" si="4"/>
        <v>1353177.82</v>
      </c>
      <c r="D18" s="30">
        <f t="shared" si="4"/>
        <v>1751659.32</v>
      </c>
      <c r="E18" s="30">
        <f t="shared" si="4"/>
        <v>1004959.83</v>
      </c>
      <c r="F18" s="30">
        <f t="shared" si="4"/>
        <v>1022865.41</v>
      </c>
      <c r="G18" s="30">
        <f t="shared" si="4"/>
        <v>1166814.25</v>
      </c>
      <c r="H18" s="30">
        <f t="shared" si="4"/>
        <v>963175.24</v>
      </c>
      <c r="I18" s="30">
        <f t="shared" si="4"/>
        <v>1536632.63</v>
      </c>
      <c r="J18" s="30">
        <f t="shared" si="4"/>
        <v>505364.49</v>
      </c>
      <c r="K18" s="30">
        <f t="shared" si="3"/>
        <v>10772526.090000002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83212.09</v>
      </c>
      <c r="C19" s="30">
        <f t="shared" si="5"/>
        <v>8045.85</v>
      </c>
      <c r="D19" s="30">
        <f t="shared" si="5"/>
        <v>66857.84</v>
      </c>
      <c r="E19" s="30">
        <f t="shared" si="5"/>
        <v>6901.7</v>
      </c>
      <c r="F19" s="30">
        <f t="shared" si="5"/>
        <v>23200.62</v>
      </c>
      <c r="G19" s="30">
        <f t="shared" si="5"/>
        <v>-1131.7</v>
      </c>
      <c r="H19" s="30">
        <f t="shared" si="5"/>
        <v>80300.67</v>
      </c>
      <c r="I19" s="30">
        <f t="shared" si="5"/>
        <v>68503.44</v>
      </c>
      <c r="J19" s="30">
        <f t="shared" si="5"/>
        <v>28549.37</v>
      </c>
      <c r="K19" s="30">
        <f t="shared" si="3"/>
        <v>364439.88</v>
      </c>
      <c r="L19"/>
      <c r="M19"/>
      <c r="N19"/>
    </row>
    <row r="20" spans="1:14" ht="16.5" customHeight="1">
      <c r="A20" s="18" t="s">
        <v>28</v>
      </c>
      <c r="B20" s="30">
        <v>43904.1</v>
      </c>
      <c r="C20" s="30">
        <v>43279.94</v>
      </c>
      <c r="D20" s="30">
        <v>36770.2</v>
      </c>
      <c r="E20" s="30">
        <v>32449.5</v>
      </c>
      <c r="F20" s="30">
        <v>24134.1</v>
      </c>
      <c r="G20" s="30">
        <v>13817.8</v>
      </c>
      <c r="H20" s="30">
        <v>10894.4</v>
      </c>
      <c r="I20" s="30">
        <v>56978.23</v>
      </c>
      <c r="J20" s="30">
        <v>5310.57</v>
      </c>
      <c r="K20" s="30">
        <f t="shared" si="3"/>
        <v>267538.83999999997</v>
      </c>
      <c r="L20"/>
      <c r="M20"/>
      <c r="N20"/>
    </row>
    <row r="21" spans="1:14" ht="16.5" customHeight="1">
      <c r="A21" s="18" t="s">
        <v>27</v>
      </c>
      <c r="B21" s="30">
        <v>1367.99</v>
      </c>
      <c r="C21" s="34">
        <v>0</v>
      </c>
      <c r="D21" s="34">
        <v>0</v>
      </c>
      <c r="E21" s="30">
        <v>1367.99</v>
      </c>
      <c r="F21" s="30">
        <v>1367.99</v>
      </c>
      <c r="G21" s="34">
        <v>0</v>
      </c>
      <c r="H21" s="34">
        <v>0</v>
      </c>
      <c r="I21" s="34">
        <v>0</v>
      </c>
      <c r="J21" s="34">
        <v>0</v>
      </c>
      <c r="K21" s="30">
        <f t="shared" si="3"/>
        <v>4103.97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-24656</v>
      </c>
      <c r="E22" s="30">
        <v>-25119.87</v>
      </c>
      <c r="F22" s="30">
        <v>0</v>
      </c>
      <c r="G22" s="30">
        <v>-19797.97</v>
      </c>
      <c r="H22" s="30">
        <v>-53996.9</v>
      </c>
      <c r="I22" s="30">
        <v>0</v>
      </c>
      <c r="J22" s="30">
        <v>-18683.3</v>
      </c>
      <c r="K22" s="30">
        <f t="shared" si="3"/>
        <v>-142254.03999999998</v>
      </c>
      <c r="L22"/>
      <c r="M22"/>
      <c r="N22"/>
    </row>
    <row r="23" spans="1:14" ht="16.5" customHeight="1">
      <c r="A23" s="18" t="s">
        <v>68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3"/>
        <v>0</v>
      </c>
      <c r="L23"/>
      <c r="M23"/>
      <c r="N23"/>
    </row>
    <row r="24" spans="1:14" ht="16.5" customHeight="1">
      <c r="A24" s="18" t="s">
        <v>69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-866529.2300000002</v>
      </c>
      <c r="C27" s="30">
        <f t="shared" si="6"/>
        <v>-711733.1599999999</v>
      </c>
      <c r="D27" s="30">
        <f t="shared" si="6"/>
        <v>-869642.3500000001</v>
      </c>
      <c r="E27" s="30">
        <f t="shared" si="6"/>
        <v>-805388.4299999999</v>
      </c>
      <c r="F27" s="30">
        <f t="shared" si="6"/>
        <v>-508157.98</v>
      </c>
      <c r="G27" s="30">
        <f t="shared" si="6"/>
        <v>-762745.19</v>
      </c>
      <c r="H27" s="30">
        <f t="shared" si="6"/>
        <v>-505132.52999999997</v>
      </c>
      <c r="I27" s="30">
        <f t="shared" si="6"/>
        <v>-980129.78</v>
      </c>
      <c r="J27" s="30">
        <f t="shared" si="6"/>
        <v>-188653.40999999997</v>
      </c>
      <c r="K27" s="30">
        <f aca="true" t="shared" si="7" ref="K27:K35">SUM(B27:J27)</f>
        <v>-6198112.0600000005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-263133.45</v>
      </c>
      <c r="C28" s="30">
        <f t="shared" si="8"/>
        <v>-135541.07</v>
      </c>
      <c r="D28" s="30">
        <f t="shared" si="8"/>
        <v>-188068.44</v>
      </c>
      <c r="E28" s="30">
        <f t="shared" si="8"/>
        <v>-414588.61</v>
      </c>
      <c r="F28" s="30">
        <f t="shared" si="8"/>
        <v>-71289.7</v>
      </c>
      <c r="G28" s="30">
        <f t="shared" si="8"/>
        <v>-355302.17</v>
      </c>
      <c r="H28" s="30">
        <f t="shared" si="8"/>
        <v>-119285.23</v>
      </c>
      <c r="I28" s="30">
        <f t="shared" si="8"/>
        <v>-248174.93</v>
      </c>
      <c r="J28" s="30">
        <f t="shared" si="8"/>
        <v>-63987.78</v>
      </c>
      <c r="K28" s="30">
        <f t="shared" si="7"/>
        <v>-1859371.38</v>
      </c>
      <c r="L28"/>
      <c r="M28"/>
      <c r="N28"/>
    </row>
    <row r="29" spans="1:14" s="23" customFormat="1" ht="16.5" customHeight="1">
      <c r="A29" s="29" t="s">
        <v>72</v>
      </c>
      <c r="B29" s="30">
        <f>-ROUND((B8)*$E$3,2)</f>
        <v>-113266.3</v>
      </c>
      <c r="C29" s="30">
        <f aca="true" t="shared" si="9" ref="C29:J29">-ROUND((C8)*$E$3,2)</f>
        <v>-107160.3</v>
      </c>
      <c r="D29" s="30">
        <f t="shared" si="9"/>
        <v>-103780.5</v>
      </c>
      <c r="E29" s="30">
        <f t="shared" si="9"/>
        <v>-75142.5</v>
      </c>
      <c r="F29" s="30">
        <f t="shared" si="9"/>
        <v>-71289.7</v>
      </c>
      <c r="G29" s="30">
        <f t="shared" si="9"/>
        <v>-51492.5</v>
      </c>
      <c r="H29" s="30">
        <f t="shared" si="9"/>
        <v>-40402.8</v>
      </c>
      <c r="I29" s="30">
        <f t="shared" si="9"/>
        <v>-125074.1</v>
      </c>
      <c r="J29" s="30">
        <f t="shared" si="9"/>
        <v>-26010.7</v>
      </c>
      <c r="K29" s="30">
        <f t="shared" si="7"/>
        <v>-713619.3999999999</v>
      </c>
      <c r="L29" s="28"/>
      <c r="M29"/>
      <c r="N29"/>
    </row>
    <row r="30" spans="1:14" ht="16.5" customHeight="1">
      <c r="A30" s="25" t="s">
        <v>23</v>
      </c>
      <c r="B30" s="26">
        <v>-30.1</v>
      </c>
      <c r="C30" s="26">
        <v>0</v>
      </c>
      <c r="D30" s="26">
        <v>-163.4</v>
      </c>
      <c r="E30" s="26">
        <v>-103.2</v>
      </c>
      <c r="F30" s="26">
        <v>0</v>
      </c>
      <c r="G30" s="26">
        <v>-249.4</v>
      </c>
      <c r="H30" s="26">
        <v>-55.44</v>
      </c>
      <c r="I30" s="26">
        <v>-86.54</v>
      </c>
      <c r="J30" s="26">
        <v>-26.69</v>
      </c>
      <c r="K30" s="30">
        <f t="shared" si="7"/>
        <v>-714.77</v>
      </c>
      <c r="L30"/>
      <c r="M30"/>
      <c r="N30"/>
    </row>
    <row r="31" spans="1:14" ht="16.5" customHeight="1">
      <c r="A31" s="25" t="s">
        <v>22</v>
      </c>
      <c r="B31" s="30">
        <v>-14142.7</v>
      </c>
      <c r="C31" s="30">
        <v>-5387.9</v>
      </c>
      <c r="D31" s="30">
        <v>-6114.6</v>
      </c>
      <c r="E31" s="30">
        <v>-9206.3</v>
      </c>
      <c r="F31" s="26">
        <v>0</v>
      </c>
      <c r="G31" s="30">
        <v>-5830.8</v>
      </c>
      <c r="H31" s="30">
        <v>-1034.95</v>
      </c>
      <c r="I31" s="30">
        <v>-1615.09</v>
      </c>
      <c r="J31" s="30">
        <v>-498.29</v>
      </c>
      <c r="K31" s="30">
        <f t="shared" si="7"/>
        <v>-43830.63</v>
      </c>
      <c r="L31"/>
      <c r="M31"/>
      <c r="N31"/>
    </row>
    <row r="32" spans="1:14" ht="16.5" customHeight="1">
      <c r="A32" s="25" t="s">
        <v>21</v>
      </c>
      <c r="B32" s="30">
        <v>-135694.35</v>
      </c>
      <c r="C32" s="30">
        <v>-22992.87</v>
      </c>
      <c r="D32" s="30">
        <v>-78009.94</v>
      </c>
      <c r="E32" s="30">
        <v>-330136.61</v>
      </c>
      <c r="F32" s="26">
        <v>0</v>
      </c>
      <c r="G32" s="30">
        <v>-297729.47</v>
      </c>
      <c r="H32" s="30">
        <v>-77792.04</v>
      </c>
      <c r="I32" s="30">
        <v>-121399.2</v>
      </c>
      <c r="J32" s="30">
        <v>-37452.1</v>
      </c>
      <c r="K32" s="30">
        <f t="shared" si="7"/>
        <v>-1101206.58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-603395.7800000001</v>
      </c>
      <c r="C33" s="27">
        <f t="shared" si="10"/>
        <v>-576192.0899999999</v>
      </c>
      <c r="D33" s="27">
        <f t="shared" si="10"/>
        <v>-681573.91</v>
      </c>
      <c r="E33" s="27">
        <f t="shared" si="10"/>
        <v>-390799.82</v>
      </c>
      <c r="F33" s="27">
        <f t="shared" si="10"/>
        <v>-436868.27999999997</v>
      </c>
      <c r="G33" s="27">
        <f t="shared" si="10"/>
        <v>-407443.02</v>
      </c>
      <c r="H33" s="27">
        <f t="shared" si="10"/>
        <v>-385847.3</v>
      </c>
      <c r="I33" s="27">
        <f t="shared" si="10"/>
        <v>-731954.8500000001</v>
      </c>
      <c r="J33" s="27">
        <f t="shared" si="10"/>
        <v>-124665.62999999998</v>
      </c>
      <c r="K33" s="30">
        <f t="shared" si="7"/>
        <v>-4338740.68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-16446.32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-5392.18</v>
      </c>
      <c r="K34" s="30">
        <f t="shared" si="7"/>
        <v>-21838.5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1273664.95</v>
      </c>
      <c r="C41" s="17">
        <v>1187261.37</v>
      </c>
      <c r="D41" s="17">
        <v>1221300</v>
      </c>
      <c r="E41" s="17">
        <v>714240</v>
      </c>
      <c r="F41" s="17">
        <v>862923.68</v>
      </c>
      <c r="G41" s="17">
        <v>702000</v>
      </c>
      <c r="H41" s="17">
        <v>684000</v>
      </c>
      <c r="I41" s="17">
        <v>1390480.17</v>
      </c>
      <c r="J41" s="17">
        <v>450865.27</v>
      </c>
      <c r="K41" s="17">
        <f>SUM(B41:J41)</f>
        <v>8486735.44</v>
      </c>
      <c r="L41" s="24"/>
      <c r="M41"/>
      <c r="N41"/>
    </row>
    <row r="42" spans="1:14" s="23" customFormat="1" ht="16.5" customHeight="1">
      <c r="A42" s="25" t="s">
        <v>11</v>
      </c>
      <c r="B42" s="17">
        <v>-1755782.37</v>
      </c>
      <c r="C42" s="17">
        <v>-1635066.78</v>
      </c>
      <c r="D42" s="17">
        <v>-1698669</v>
      </c>
      <c r="E42" s="17">
        <v>-987840</v>
      </c>
      <c r="F42" s="17">
        <v>-1189059.54</v>
      </c>
      <c r="G42" s="17">
        <v>-990000</v>
      </c>
      <c r="H42" s="17">
        <v>-957600</v>
      </c>
      <c r="I42" s="17">
        <v>-1923576.97</v>
      </c>
      <c r="J42" s="17">
        <v>-514233.56</v>
      </c>
      <c r="K42" s="17">
        <f>SUM(B42:J42)</f>
        <v>-11651828.220000003</v>
      </c>
      <c r="L42" s="24"/>
      <c r="M42"/>
      <c r="N42"/>
    </row>
    <row r="43" spans="1:14" s="23" customFormat="1" ht="16.5" customHeight="1">
      <c r="A43" s="25" t="s">
        <v>10</v>
      </c>
      <c r="B43" s="17">
        <v>-121278.36</v>
      </c>
      <c r="C43" s="17">
        <v>-128386.68</v>
      </c>
      <c r="D43" s="17">
        <v>-187758.59</v>
      </c>
      <c r="E43" s="17">
        <v>-117199.82</v>
      </c>
      <c r="F43" s="17">
        <v>-110732.42</v>
      </c>
      <c r="G43" s="17">
        <v>-119443.02</v>
      </c>
      <c r="H43" s="17">
        <v>-112247.3</v>
      </c>
      <c r="I43" s="17">
        <v>-198858.05</v>
      </c>
      <c r="J43" s="17">
        <v>-55905.16</v>
      </c>
      <c r="K43" s="17">
        <f>SUM(B43:J43)</f>
        <v>-1151809.4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729832.05</v>
      </c>
      <c r="C47" s="27">
        <f aca="true" t="shared" si="11" ref="C47:J47">IF(C17+C27+C48&lt;0,0,C17+C27+C48)</f>
        <v>692770.4500000002</v>
      </c>
      <c r="D47" s="27">
        <f t="shared" si="11"/>
        <v>960989.01</v>
      </c>
      <c r="E47" s="27">
        <f t="shared" si="11"/>
        <v>215170.71999999997</v>
      </c>
      <c r="F47" s="27">
        <f t="shared" si="11"/>
        <v>563410.1400000001</v>
      </c>
      <c r="G47" s="27">
        <f t="shared" si="11"/>
        <v>396957.1900000002</v>
      </c>
      <c r="H47" s="27">
        <f t="shared" si="11"/>
        <v>495240.88000000006</v>
      </c>
      <c r="I47" s="27">
        <f t="shared" si="11"/>
        <v>681984.5199999998</v>
      </c>
      <c r="J47" s="27">
        <f t="shared" si="11"/>
        <v>331887.72</v>
      </c>
      <c r="K47" s="20">
        <f>SUM(B47:J47)</f>
        <v>5068242.68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L48" s="61"/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729832.05</v>
      </c>
      <c r="C53" s="10">
        <f t="shared" si="13"/>
        <v>692770.45</v>
      </c>
      <c r="D53" s="10">
        <f t="shared" si="13"/>
        <v>960989</v>
      </c>
      <c r="E53" s="10">
        <f t="shared" si="13"/>
        <v>215170.72</v>
      </c>
      <c r="F53" s="10">
        <f t="shared" si="13"/>
        <v>563410.14</v>
      </c>
      <c r="G53" s="10">
        <f t="shared" si="13"/>
        <v>396957.19</v>
      </c>
      <c r="H53" s="10">
        <f t="shared" si="13"/>
        <v>495240.89</v>
      </c>
      <c r="I53" s="10">
        <f>SUM(I54:I66)</f>
        <v>681984.5</v>
      </c>
      <c r="J53" s="10">
        <f t="shared" si="13"/>
        <v>331887.72</v>
      </c>
      <c r="K53" s="5">
        <f>SUM(K54:K66)</f>
        <v>5068242.66</v>
      </c>
      <c r="L53" s="9"/>
    </row>
    <row r="54" spans="1:11" ht="16.5" customHeight="1">
      <c r="A54" s="7" t="s">
        <v>59</v>
      </c>
      <c r="B54" s="8">
        <v>639770.78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639770.78</v>
      </c>
    </row>
    <row r="55" spans="1:11" ht="16.5" customHeight="1">
      <c r="A55" s="7" t="s">
        <v>60</v>
      </c>
      <c r="B55" s="8">
        <v>90061.27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90061.27</v>
      </c>
    </row>
    <row r="56" spans="1:11" ht="16.5" customHeight="1">
      <c r="A56" s="7" t="s">
        <v>4</v>
      </c>
      <c r="B56" s="6">
        <v>0</v>
      </c>
      <c r="C56" s="8">
        <v>692770.45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692770.45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960989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960989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215170.72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215170.72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563410.14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563410.14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396957.19</v>
      </c>
      <c r="H60" s="6">
        <v>0</v>
      </c>
      <c r="I60" s="6">
        <v>0</v>
      </c>
      <c r="J60" s="6">
        <v>0</v>
      </c>
      <c r="K60" s="5">
        <f t="shared" si="14"/>
        <v>396957.19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495240.89</v>
      </c>
      <c r="I61" s="6">
        <v>0</v>
      </c>
      <c r="J61" s="6">
        <v>0</v>
      </c>
      <c r="K61" s="5">
        <f t="shared" si="14"/>
        <v>495240.89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372909.12</v>
      </c>
      <c r="J62" s="6">
        <v>0</v>
      </c>
      <c r="K62" s="5">
        <f t="shared" si="14"/>
        <v>372909.12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309075.38</v>
      </c>
      <c r="J63" s="6">
        <v>0</v>
      </c>
      <c r="K63" s="5">
        <f t="shared" si="14"/>
        <v>309075.38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4"/>
        <v>0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331887.72</v>
      </c>
      <c r="K65" s="5">
        <f t="shared" si="14"/>
        <v>331887.72</v>
      </c>
    </row>
    <row r="66" spans="1:11" ht="18" customHeight="1">
      <c r="A66" s="4" t="s">
        <v>67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2021-05-17T20:04:39Z</dcterms:modified>
  <cp:category/>
  <cp:version/>
  <cp:contentType/>
  <cp:contentStatus/>
</cp:coreProperties>
</file>