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<sst xmlns="http://schemas.openxmlformats.org/spreadsheetml/2006/main" count="75" uniqueCount="74">
  <si>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</si>
  <si>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</si>
  <si>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</si>
  <si>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</si>
  <si>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</si>
  <si>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</si>
  <si>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</si>
  <si>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</si>
  <si>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</si>
  <si>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</si>
  <si>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</si>
  <si>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</si>
  <si>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</si>
  <si>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</si>
  <si>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</si>
  <si>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</si>
  <si>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</si>
  <si>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</si>
  <si>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</si>
  <si>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</si>
  <si>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</si>
  <si>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</si>
  <si>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</si>
  <si>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</si>
  <si>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</si>
  <si>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</si>
  <si>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</si>
  <si>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</si>
  <si>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</si>
  <si>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</si>
  <si>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</si>
  <si>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</si>
  <si>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</si>
  <si>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</si>
  <si>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</si>
  <si>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</si>
  <si>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</si>
  <si>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</si>
  <si>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</si>
  <si>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</si>
  <si>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</si>
  <si>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</si>
  <si>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</si>
  <si>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</si>
  <si>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</si>
  <si>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</si>
  <si>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</si>
  <si>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</si>
  <si>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</si>
  <si>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</si>
  <si>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</si>
  <si>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</si>
  <si>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</si>
  <si>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</si>
  <si>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</si>
  <si>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</si>
  <si>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</si>
  <si>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</si>
  <si>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</si>
  <si>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</si>
  <si>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</si>
  <si>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</si>
  <si>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</si>
  <si>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</si>
  <si>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</si>
  <si>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</si>
  <si>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</si>
  <si>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</si>
  <si>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</si>
  <si>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</si>
  <si>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</si>
  <si>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</si>
  <si>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</si>
  <si>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29/09/19 - VENCIMENTO 04/10/19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</si>
</sst>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24394</v>
      </c>
      <c r="C7" s="10">
        <f>C8+C11</f>
        <v>36585</v>
      </c>
      <c r="D7" s="10">
        <f aca="true" t="shared" si="0" ref="D7:K7">D8+D11</f>
        <v>118350</v>
      </c>
      <c r="E7" s="10">
        <f t="shared" si="0"/>
        <v>101904</v>
      </c>
      <c r="F7" s="10">
        <f t="shared" si="0"/>
        <v>103033</v>
      </c>
      <c r="G7" s="10">
        <f t="shared" si="0"/>
        <v>48239</v>
      </c>
      <c r="H7" s="10">
        <f t="shared" si="0"/>
        <v>24131</v>
      </c>
      <c r="I7" s="10">
        <f t="shared" si="0"/>
        <v>46268</v>
      </c>
      <c r="J7" s="10">
        <f t="shared" si="0"/>
        <v>31209</v>
      </c>
      <c r="K7" s="10">
        <f t="shared" si="0"/>
        <v>78974</v>
      </c>
      <c r="L7" s="10">
        <f>SUM(B7:K7)</f>
        <v>613087</v>
      </c>
      <c r="M7" s="11"/>
    </row>
    <row r="8" spans="1:13" ht="17.25" customHeight="1">
      <c r="A8" s="12" t="s">
        <v>18</v>
      </c>
      <c r="B8" s="13">
        <f>B9+B10</f>
        <v>2223</v>
      </c>
      <c r="C8" s="13">
        <f aca="true" t="shared" si="1" ref="C8:K8">C9+C10</f>
        <v>3380</v>
      </c>
      <c r="D8" s="13">
        <f t="shared" si="1"/>
        <v>10925</v>
      </c>
      <c r="E8" s="13">
        <f t="shared" si="1"/>
        <v>8322</v>
      </c>
      <c r="F8" s="13">
        <f t="shared" si="1"/>
        <v>8895</v>
      </c>
      <c r="G8" s="13">
        <f t="shared" si="1"/>
        <v>4051</v>
      </c>
      <c r="H8" s="13">
        <f t="shared" si="1"/>
        <v>1899</v>
      </c>
      <c r="I8" s="13">
        <f t="shared" si="1"/>
        <v>3391</v>
      </c>
      <c r="J8" s="13">
        <f t="shared" si="1"/>
        <v>2322</v>
      </c>
      <c r="K8" s="13">
        <f t="shared" si="1"/>
        <v>5717</v>
      </c>
      <c r="L8" s="13">
        <f>SUM(B8:K8)</f>
        <v>51125</v>
      </c>
      <c r="M8"/>
    </row>
    <row r="9" spans="1:13" ht="17.25" customHeight="1">
      <c r="A9" s="14" t="s">
        <v>19</v>
      </c>
      <c r="B9" s="15">
        <v>2222</v>
      </c>
      <c r="C9" s="15">
        <v>3379</v>
      </c>
      <c r="D9" s="15">
        <v>10925</v>
      </c>
      <c r="E9" s="15">
        <v>8322</v>
      </c>
      <c r="F9" s="15">
        <v>8895</v>
      </c>
      <c r="G9" s="15">
        <v>4051</v>
      </c>
      <c r="H9" s="15">
        <v>1899</v>
      </c>
      <c r="I9" s="15">
        <v>3391</v>
      </c>
      <c r="J9" s="15">
        <v>2322</v>
      </c>
      <c r="K9" s="15">
        <v>5717</v>
      </c>
      <c r="L9" s="13">
        <f>SUM(B9:K9)</f>
        <v>51123</v>
      </c>
      <c r="M9"/>
    </row>
    <row r="10" spans="1:13" ht="17.25" customHeight="1">
      <c r="A10" s="14" t="s">
        <v>20</v>
      </c>
      <c r="B10" s="15">
        <v>1</v>
      </c>
      <c r="C10" s="15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22171</v>
      </c>
      <c r="C11" s="15">
        <v>33205</v>
      </c>
      <c r="D11" s="15">
        <v>107425</v>
      </c>
      <c r="E11" s="15">
        <v>93582</v>
      </c>
      <c r="F11" s="15">
        <v>94138</v>
      </c>
      <c r="G11" s="15">
        <v>44188</v>
      </c>
      <c r="H11" s="15">
        <v>22232</v>
      </c>
      <c r="I11" s="15">
        <v>42877</v>
      </c>
      <c r="J11" s="15">
        <v>28887</v>
      </c>
      <c r="K11" s="15">
        <v>73257</v>
      </c>
      <c r="L11" s="13">
        <f>SUM(B11:K11)</f>
        <v>561962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1.032789620082446</v>
      </c>
      <c r="C15" s="22">
        <v>1.060301055620437</v>
      </c>
      <c r="D15" s="22">
        <v>1.03364566459528</v>
      </c>
      <c r="E15" s="22">
        <v>1.050152857761117</v>
      </c>
      <c r="F15" s="22">
        <v>1.041674492338329</v>
      </c>
      <c r="G15" s="22">
        <v>1.109261320598643</v>
      </c>
      <c r="H15" s="22">
        <v>0.89807440117841</v>
      </c>
      <c r="I15" s="22">
        <v>1.091990692071696</v>
      </c>
      <c r="J15" s="22">
        <v>1.131062370523481</v>
      </c>
      <c r="K15" s="22">
        <v>1.090852220085558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144983.96</v>
      </c>
      <c r="C17" s="25">
        <f aca="true" t="shared" si="2" ref="C17:L17">C18+C19+C20+C21+C22</f>
        <v>125134.34999999999</v>
      </c>
      <c r="D17" s="25">
        <f t="shared" si="2"/>
        <v>470409.08</v>
      </c>
      <c r="E17" s="25">
        <f t="shared" si="2"/>
        <v>402531.4</v>
      </c>
      <c r="F17" s="25">
        <f t="shared" si="2"/>
        <v>360017.32</v>
      </c>
      <c r="G17" s="25">
        <f t="shared" si="2"/>
        <v>187856.33999999997</v>
      </c>
      <c r="H17" s="25">
        <f t="shared" si="2"/>
        <v>94506.87000000001</v>
      </c>
      <c r="I17" s="25">
        <f t="shared" si="2"/>
        <v>151396.44</v>
      </c>
      <c r="J17" s="25">
        <f t="shared" si="2"/>
        <v>136463.53</v>
      </c>
      <c r="K17" s="25">
        <f t="shared" si="2"/>
        <v>271935.23</v>
      </c>
      <c r="L17" s="25">
        <f t="shared" si="2"/>
        <v>2345234.5200000005</v>
      </c>
      <c r="M17"/>
    </row>
    <row r="18" spans="1:13" ht="17.25" customHeight="1">
      <c r="A18" s="26" t="s">
        <v>25</v>
      </c>
      <c r="B18" s="33">
        <f aca="true" t="shared" si="3" ref="B18:K18">ROUND(B13*B7,2)</f>
        <v>140419.18</v>
      </c>
      <c r="C18" s="33">
        <f t="shared" si="3"/>
        <v>113472.04</v>
      </c>
      <c r="D18" s="33">
        <f t="shared" si="3"/>
        <v>437161.23</v>
      </c>
      <c r="E18" s="33">
        <f t="shared" si="3"/>
        <v>380672.58</v>
      </c>
      <c r="F18" s="33">
        <f t="shared" si="3"/>
        <v>340709.52</v>
      </c>
      <c r="G18" s="33">
        <f t="shared" si="3"/>
        <v>175286.05</v>
      </c>
      <c r="H18" s="33">
        <f t="shared" si="3"/>
        <v>96610.87</v>
      </c>
      <c r="I18" s="33">
        <f t="shared" si="3"/>
        <v>153854.98</v>
      </c>
      <c r="J18" s="33">
        <f t="shared" si="3"/>
        <v>111740.7</v>
      </c>
      <c r="K18" s="33">
        <f t="shared" si="3"/>
        <v>230864.69</v>
      </c>
      <c r="L18" s="33">
        <f>SUM(B18:K18)</f>
        <v>2180791.8400000003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4604.29</v>
      </c>
      <c r="C19" s="33">
        <f t="shared" si="4"/>
        <v>6842.48</v>
      </c>
      <c r="D19" s="33">
        <f t="shared" si="4"/>
        <v>14708.58</v>
      </c>
      <c r="E19" s="33">
        <f t="shared" si="4"/>
        <v>19091.82</v>
      </c>
      <c r="F19" s="33">
        <f t="shared" si="4"/>
        <v>14198.9</v>
      </c>
      <c r="G19" s="33">
        <f t="shared" si="4"/>
        <v>19151.99</v>
      </c>
      <c r="H19" s="33">
        <f t="shared" si="4"/>
        <v>-9847.12</v>
      </c>
      <c r="I19" s="33">
        <f t="shared" si="4"/>
        <v>14153.23</v>
      </c>
      <c r="J19" s="33">
        <f t="shared" si="4"/>
        <v>14645</v>
      </c>
      <c r="K19" s="33">
        <f t="shared" si="4"/>
        <v>20974.57</v>
      </c>
      <c r="L19" s="33">
        <f>SUM(B19:K19)</f>
        <v>118523.73999999999</v>
      </c>
      <c r="M19"/>
    </row>
    <row r="20" spans="1:13" ht="17.25" customHeight="1">
      <c r="A20" s="27" t="s">
        <v>27</v>
      </c>
      <c r="B20" s="33">
        <v>2383.6</v>
      </c>
      <c r="C20" s="33">
        <v>4819.83</v>
      </c>
      <c r="D20" s="33">
        <v>18539.27</v>
      </c>
      <c r="E20" s="33">
        <v>15248.2</v>
      </c>
      <c r="F20" s="33">
        <v>18125.04</v>
      </c>
      <c r="G20" s="33">
        <v>10919.63</v>
      </c>
      <c r="H20" s="33">
        <v>6375.13</v>
      </c>
      <c r="I20" s="33">
        <v>613.43</v>
      </c>
      <c r="J20" s="33">
        <v>10077.83</v>
      </c>
      <c r="K20" s="33">
        <v>20095.97</v>
      </c>
      <c r="L20" s="33">
        <f>SUM(B20:K20)</f>
        <v>107197.93000000001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-3791.1</v>
      </c>
      <c r="C22" s="30">
        <v>0</v>
      </c>
      <c r="D22" s="30">
        <v>0</v>
      </c>
      <c r="E22" s="33">
        <v>-12481.2</v>
      </c>
      <c r="F22" s="33">
        <v>-14384.13</v>
      </c>
      <c r="G22" s="33">
        <v>-17501.33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-65382.96000000001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-29690.050000000003</v>
      </c>
      <c r="C25" s="33">
        <f t="shared" si="5"/>
        <v>-14529.7</v>
      </c>
      <c r="D25" s="33">
        <f t="shared" si="5"/>
        <v>-46977.5</v>
      </c>
      <c r="E25" s="33">
        <f t="shared" si="5"/>
        <v>-40377.1</v>
      </c>
      <c r="F25" s="33">
        <f t="shared" si="5"/>
        <v>-38248.5</v>
      </c>
      <c r="G25" s="33">
        <f t="shared" si="5"/>
        <v>-17419.3</v>
      </c>
      <c r="H25" s="33">
        <f t="shared" si="5"/>
        <v>-16058.56</v>
      </c>
      <c r="I25" s="33">
        <f t="shared" si="5"/>
        <v>-14581.3</v>
      </c>
      <c r="J25" s="33">
        <f t="shared" si="5"/>
        <v>-9984.6</v>
      </c>
      <c r="K25" s="33">
        <f t="shared" si="5"/>
        <v>-24583.1</v>
      </c>
      <c r="L25" s="33">
        <f aca="true" t="shared" si="6" ref="L25:L31">SUM(B25:K25)</f>
        <v>-252449.71</v>
      </c>
      <c r="M25"/>
    </row>
    <row r="26" spans="1:13" ht="18.75" customHeight="1">
      <c r="A26" s="27" t="s">
        <v>31</v>
      </c>
      <c r="B26" s="33">
        <f>B27+B28+B29+B30</f>
        <v>-9554.6</v>
      </c>
      <c r="C26" s="33">
        <f aca="true" t="shared" si="7" ref="C26:K26">C27+C28+C29+C30</f>
        <v>-14529.7</v>
      </c>
      <c r="D26" s="33">
        <f t="shared" si="7"/>
        <v>-46977.5</v>
      </c>
      <c r="E26" s="33">
        <f t="shared" si="7"/>
        <v>-35784.6</v>
      </c>
      <c r="F26" s="33">
        <f t="shared" si="7"/>
        <v>-38248.5</v>
      </c>
      <c r="G26" s="33">
        <f t="shared" si="7"/>
        <v>-17419.3</v>
      </c>
      <c r="H26" s="33">
        <f t="shared" si="7"/>
        <v>-8165.7</v>
      </c>
      <c r="I26" s="33">
        <f t="shared" si="7"/>
        <v>-14581.3</v>
      </c>
      <c r="J26" s="33">
        <f t="shared" si="7"/>
        <v>-9984.6</v>
      </c>
      <c r="K26" s="33">
        <f t="shared" si="7"/>
        <v>-24583.1</v>
      </c>
      <c r="L26" s="33">
        <f t="shared" si="6"/>
        <v>-219828.9</v>
      </c>
      <c r="M26"/>
    </row>
    <row r="27" spans="1:13" s="36" customFormat="1" ht="18.75" customHeight="1">
      <c r="A27" s="34" t="s">
        <v>60</v>
      </c>
      <c r="B27" s="33">
        <f>-ROUND((B9)*$E$3,2)</f>
        <v>-9554.6</v>
      </c>
      <c r="C27" s="33">
        <f aca="true" t="shared" si="8" ref="C27:K27">-ROUND((C9)*$E$3,2)</f>
        <v>-14529.7</v>
      </c>
      <c r="D27" s="33">
        <f t="shared" si="8"/>
        <v>-46977.5</v>
      </c>
      <c r="E27" s="33">
        <f t="shared" si="8"/>
        <v>-35784.6</v>
      </c>
      <c r="F27" s="33">
        <f t="shared" si="8"/>
        <v>-38248.5</v>
      </c>
      <c r="G27" s="33">
        <f t="shared" si="8"/>
        <v>-17419.3</v>
      </c>
      <c r="H27" s="33">
        <f t="shared" si="8"/>
        <v>-8165.7</v>
      </c>
      <c r="I27" s="33">
        <f t="shared" si="8"/>
        <v>-14581.3</v>
      </c>
      <c r="J27" s="33">
        <f t="shared" si="8"/>
        <v>-9984.6</v>
      </c>
      <c r="K27" s="33">
        <f t="shared" si="8"/>
        <v>-24583.1</v>
      </c>
      <c r="L27" s="33">
        <f t="shared" si="6"/>
        <v>-219828.9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-32620.81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>SUM(B33:K33)</f>
        <v>-32620.81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115293.90999999999</v>
      </c>
      <c r="C46" s="41">
        <f t="shared" si="11"/>
        <v>110604.65</v>
      </c>
      <c r="D46" s="41">
        <f t="shared" si="11"/>
        <v>423431.58</v>
      </c>
      <c r="E46" s="41">
        <f t="shared" si="11"/>
        <v>362154.30000000005</v>
      </c>
      <c r="F46" s="41">
        <f t="shared" si="11"/>
        <v>321768.82</v>
      </c>
      <c r="G46" s="41">
        <f t="shared" si="11"/>
        <v>170437.03999999998</v>
      </c>
      <c r="H46" s="41">
        <f t="shared" si="11"/>
        <v>78448.31000000001</v>
      </c>
      <c r="I46" s="41">
        <f t="shared" si="11"/>
        <v>136815.14</v>
      </c>
      <c r="J46" s="41">
        <f t="shared" si="11"/>
        <v>126478.93</v>
      </c>
      <c r="K46" s="41">
        <f t="shared" si="11"/>
        <v>247352.12999999998</v>
      </c>
      <c r="L46" s="42">
        <f>SUM(B46:K46)</f>
        <v>2092784.8099999998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115293.91</v>
      </c>
      <c r="C52" s="41">
        <f aca="true" t="shared" si="12" ref="C52:K52">SUM(C53:C64)</f>
        <v>110604.65</v>
      </c>
      <c r="D52" s="41">
        <f t="shared" si="12"/>
        <v>423431.58</v>
      </c>
      <c r="E52" s="41">
        <f t="shared" si="12"/>
        <v>362154.3</v>
      </c>
      <c r="F52" s="41">
        <f t="shared" si="12"/>
        <v>321768.82</v>
      </c>
      <c r="G52" s="41">
        <f t="shared" si="12"/>
        <v>170437.04</v>
      </c>
      <c r="H52" s="41">
        <f t="shared" si="12"/>
        <v>78448.31</v>
      </c>
      <c r="I52" s="41">
        <f t="shared" si="12"/>
        <v>136815.14</v>
      </c>
      <c r="J52" s="41">
        <f t="shared" si="12"/>
        <v>126478.94</v>
      </c>
      <c r="K52" s="41">
        <f t="shared" si="12"/>
        <v>247352.13</v>
      </c>
      <c r="L52" s="47">
        <f>SUM(B52:K52)</f>
        <v>2092784.8199999998</v>
      </c>
      <c r="M52" s="40"/>
    </row>
    <row r="53" spans="1:13" ht="18.75" customHeight="1">
      <c r="A53" s="48" t="s">
        <v>52</v>
      </c>
      <c r="B53" s="49">
        <v>115293.91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115293.91</v>
      </c>
      <c r="M53" s="40"/>
    </row>
    <row r="54" spans="1:12" ht="18.75" customHeight="1">
      <c r="A54" s="48" t="s">
        <v>63</v>
      </c>
      <c r="B54" s="17">
        <v>0</v>
      </c>
      <c r="C54" s="49">
        <v>96447.25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96447.25</v>
      </c>
    </row>
    <row r="55" spans="1:12" ht="18.75" customHeight="1">
      <c r="A55" s="48" t="s">
        <v>64</v>
      </c>
      <c r="B55" s="17">
        <v>0</v>
      </c>
      <c r="C55" s="49">
        <v>14157.4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14157.4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423431.58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423431.58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362154.3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362154.3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321768.82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321768.82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170437.04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170437.04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78448.31</v>
      </c>
      <c r="I60" s="17">
        <v>0</v>
      </c>
      <c r="J60" s="17">
        <v>0</v>
      </c>
      <c r="K60" s="17">
        <v>0</v>
      </c>
      <c r="L60" s="47">
        <f t="shared" si="13"/>
        <v>78448.31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136815.14</v>
      </c>
      <c r="J61" s="17">
        <v>0</v>
      </c>
      <c r="K61" s="17">
        <v>0</v>
      </c>
      <c r="L61" s="47">
        <f t="shared" si="13"/>
        <v>136815.14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126478.94</v>
      </c>
      <c r="K62" s="17">
        <v>0</v>
      </c>
      <c r="L62" s="47">
        <f t="shared" si="13"/>
        <v>126478.94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101834.87</v>
      </c>
      <c r="L63" s="47">
        <f t="shared" si="13"/>
        <v>101834.87</v>
      </c>
    </row>
    <row r="64" spans="1:12" ht="18.75" customHeight="1">
      <c r="A64" s="51" t="s">
        <v>72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145517.26</v>
      </c>
      <c r="L64" s="53">
        <f t="shared" si="13"/>
        <v>145517.26</v>
      </c>
    </row>
    <row r="65" spans="1:10" ht="18" customHeight="1">
      <c r="A65" s="54" t="s">
        <v>59</v>
      </c>
      <c r="H65"/>
      <c r="I65"/>
      <c r="J65"/>
    </row>
    <row r="66" spans="1:11" ht="18" customHeight="1">
      <c r="A66" s="57"/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2019-12-12T13:31:36Z</dcterms:modified>
  <cp:category/>
  <cp:version/>
  <cp:contentType/>
  <cp:contentStatus/>
</cp:coreProperties>
</file>