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<sst xmlns="http://schemas.openxmlformats.org/spreadsheetml/2006/main" count="79" uniqueCount="78">
  <si>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</si>
  <si>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</si>
  <si>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</si>
  <si>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</si>
  <si>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</si>
  <si>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</si>
  <si>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</si>
  <si>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</si>
  <si>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</si>
  <si>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</si>
  <si>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</si>
  <si>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</si>
  <si>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</si>
  <si>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</si>
  <si>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</si>
  <si>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</si>
  <si>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</si>
  <si>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</si>
  <si>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</si>
  <si>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</si>
  <si>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</si>
  <si>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</si>
  <si>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</si>
  <si>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</si>
  <si>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</si>
  <si>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</si>
  <si>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</si>
  <si>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</si>
  <si>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</si>
  <si>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</si>
  <si>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</si>
  <si>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</si>
  <si>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</si>
  <si>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</si>
  <si>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</si>
  <si>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</si>
  <si>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</si>
  <si>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</si>
  <si>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</si>
  <si>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</si>
  <si>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</si>
  <si>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</si>
  <si>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</si>
  <si>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</si>
  <si>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</si>
  <si>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</si>
  <si>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</si>
  <si>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</si>
  <si>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</si>
  <si>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</si>
  <si>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</si>
  <si>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</si>
  <si>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</si>
  <si>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</si>
  <si>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</si>
  <si>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</si>
  <si>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</si>
  <si>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</si>
  <si>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</si>
  <si>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</si>
  <si>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</si>
  <si>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</si>
  <si>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</si>
  <si>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</si>
  <si>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</si>
  <si>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</si>
  <si>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</si>
  <si>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</si>
  <si>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</si>
  <si>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</si>
  <si>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</si>
  <si>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</si>
  <si>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</si>
  <si>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</si>
  <si>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</si>
  <si>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22/09/19 - VENCIMENTO 27/09/19</t>
  </si>
  <si>
    <t>5.1.1. Retida na Catraca ((1.1..)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</si>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</sst>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22728</v>
      </c>
      <c r="C7" s="10">
        <f>C8+C11</f>
        <v>33094</v>
      </c>
      <c r="D7" s="10">
        <f aca="true" t="shared" si="0" ref="D7:K7">D8+D11</f>
        <v>111621</v>
      </c>
      <c r="E7" s="10">
        <f t="shared" si="0"/>
        <v>95040</v>
      </c>
      <c r="F7" s="10">
        <f t="shared" si="0"/>
        <v>95580</v>
      </c>
      <c r="G7" s="10">
        <f t="shared" si="0"/>
        <v>45028</v>
      </c>
      <c r="H7" s="10">
        <f t="shared" si="0"/>
        <v>24352</v>
      </c>
      <c r="I7" s="10">
        <f t="shared" si="0"/>
        <v>43895</v>
      </c>
      <c r="J7" s="10">
        <f t="shared" si="0"/>
        <v>29697</v>
      </c>
      <c r="K7" s="10">
        <f t="shared" si="0"/>
        <v>74672</v>
      </c>
      <c r="L7" s="10">
        <f>SUM(B7:K7)</f>
        <v>575707</v>
      </c>
      <c r="M7" s="11"/>
    </row>
    <row r="8" spans="1:13" ht="17.25" customHeight="1">
      <c r="A8" s="12" t="s">
        <v>18</v>
      </c>
      <c r="B8" s="13">
        <f>B9+B10</f>
        <v>2083</v>
      </c>
      <c r="C8" s="13">
        <f aca="true" t="shared" si="1" ref="C8:K8">C9+C10</f>
        <v>2907</v>
      </c>
      <c r="D8" s="13">
        <f t="shared" si="1"/>
        <v>10001</v>
      </c>
      <c r="E8" s="13">
        <f t="shared" si="1"/>
        <v>7729</v>
      </c>
      <c r="F8" s="13">
        <f t="shared" si="1"/>
        <v>8208</v>
      </c>
      <c r="G8" s="13">
        <f t="shared" si="1"/>
        <v>3660</v>
      </c>
      <c r="H8" s="13">
        <f t="shared" si="1"/>
        <v>1894</v>
      </c>
      <c r="I8" s="13">
        <f t="shared" si="1"/>
        <v>2999</v>
      </c>
      <c r="J8" s="13">
        <f t="shared" si="1"/>
        <v>2158</v>
      </c>
      <c r="K8" s="13">
        <f t="shared" si="1"/>
        <v>5173</v>
      </c>
      <c r="L8" s="13">
        <f>SUM(B8:K8)</f>
        <v>46812</v>
      </c>
      <c r="M8"/>
    </row>
    <row r="9" spans="1:13" ht="17.25" customHeight="1">
      <c r="A9" s="14" t="s">
        <v>19</v>
      </c>
      <c r="B9" s="15">
        <v>2082</v>
      </c>
      <c r="C9" s="15">
        <v>2906</v>
      </c>
      <c r="D9" s="15">
        <v>10001</v>
      </c>
      <c r="E9" s="15">
        <v>7729</v>
      </c>
      <c r="F9" s="15">
        <v>8208</v>
      </c>
      <c r="G9" s="15">
        <v>3660</v>
      </c>
      <c r="H9" s="15">
        <v>1894</v>
      </c>
      <c r="I9" s="15">
        <v>2999</v>
      </c>
      <c r="J9" s="15">
        <v>2158</v>
      </c>
      <c r="K9" s="15">
        <v>5173</v>
      </c>
      <c r="L9" s="13">
        <f>SUM(B9:K9)</f>
        <v>46810</v>
      </c>
      <c r="M9"/>
    </row>
    <row r="10" spans="1:13" ht="17.25" customHeight="1">
      <c r="A10" s="14" t="s">
        <v>20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20645</v>
      </c>
      <c r="C11" s="15">
        <v>30187</v>
      </c>
      <c r="D11" s="15">
        <v>101620</v>
      </c>
      <c r="E11" s="15">
        <v>87311</v>
      </c>
      <c r="F11" s="15">
        <v>87372</v>
      </c>
      <c r="G11" s="15">
        <v>41368</v>
      </c>
      <c r="H11" s="15">
        <v>22458</v>
      </c>
      <c r="I11" s="15">
        <v>40896</v>
      </c>
      <c r="J11" s="15">
        <v>27539</v>
      </c>
      <c r="K11" s="15">
        <v>69499</v>
      </c>
      <c r="L11" s="13">
        <f>SUM(B11:K11)</f>
        <v>528895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135079.52</v>
      </c>
      <c r="C17" s="25">
        <f aca="true" t="shared" si="2" ref="C17:K17">C18+C19+C20+C21+C22+C23+C24</f>
        <v>113653.74</v>
      </c>
      <c r="D17" s="25">
        <f t="shared" si="2"/>
        <v>444717.22000000003</v>
      </c>
      <c r="E17" s="25">
        <f t="shared" si="2"/>
        <v>375604.26</v>
      </c>
      <c r="F17" s="25">
        <f t="shared" si="2"/>
        <v>334344.63999999996</v>
      </c>
      <c r="G17" s="25">
        <f t="shared" si="2"/>
        <v>174913.68</v>
      </c>
      <c r="H17" s="25">
        <f t="shared" si="2"/>
        <v>95301.49</v>
      </c>
      <c r="I17" s="25">
        <f t="shared" si="2"/>
        <v>142779.59999999998</v>
      </c>
      <c r="J17" s="25">
        <f t="shared" si="2"/>
        <v>130340.46</v>
      </c>
      <c r="K17" s="25">
        <f t="shared" si="2"/>
        <v>258216.64</v>
      </c>
      <c r="L17" s="25">
        <f>L18+L19+L20+L21+L22+L23+L24</f>
        <v>2204951.25</v>
      </c>
      <c r="M17"/>
    </row>
    <row r="18" spans="1:13" ht="17.25" customHeight="1">
      <c r="A18" s="26" t="s">
        <v>24</v>
      </c>
      <c r="B18" s="33">
        <f aca="true" t="shared" si="3" ref="B18:K18">ROUND(B13*B7,2)</f>
        <v>130829.19</v>
      </c>
      <c r="C18" s="33">
        <f t="shared" si="3"/>
        <v>102644.35</v>
      </c>
      <c r="D18" s="33">
        <f t="shared" si="3"/>
        <v>412305.65</v>
      </c>
      <c r="E18" s="33">
        <f t="shared" si="3"/>
        <v>355031.42</v>
      </c>
      <c r="F18" s="33">
        <f t="shared" si="3"/>
        <v>316063.94</v>
      </c>
      <c r="G18" s="33">
        <f t="shared" si="3"/>
        <v>163618.24</v>
      </c>
      <c r="H18" s="33">
        <f t="shared" si="3"/>
        <v>97495.67</v>
      </c>
      <c r="I18" s="33">
        <f t="shared" si="3"/>
        <v>145964.04</v>
      </c>
      <c r="J18" s="33">
        <f t="shared" si="3"/>
        <v>106327.14</v>
      </c>
      <c r="K18" s="33">
        <f t="shared" si="3"/>
        <v>218288.66</v>
      </c>
      <c r="L18" s="33">
        <f aca="true" t="shared" si="4" ref="L18:L24">SUM(B18:K18)</f>
        <v>2048568.2999999998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4289.84</v>
      </c>
      <c r="C19" s="33">
        <f t="shared" si="5"/>
        <v>6189.56</v>
      </c>
      <c r="D19" s="33">
        <f t="shared" si="5"/>
        <v>13872.3</v>
      </c>
      <c r="E19" s="33">
        <f t="shared" si="5"/>
        <v>17805.84</v>
      </c>
      <c r="F19" s="33">
        <f t="shared" si="5"/>
        <v>13171.8</v>
      </c>
      <c r="G19" s="33">
        <f t="shared" si="5"/>
        <v>17877.14</v>
      </c>
      <c r="H19" s="33">
        <f t="shared" si="5"/>
        <v>-9937.3</v>
      </c>
      <c r="I19" s="33">
        <f t="shared" si="5"/>
        <v>13427.33</v>
      </c>
      <c r="J19" s="33">
        <f t="shared" si="5"/>
        <v>13935.49</v>
      </c>
      <c r="K19" s="33">
        <f t="shared" si="5"/>
        <v>19832.01</v>
      </c>
      <c r="L19" s="33">
        <f t="shared" si="4"/>
        <v>110464.01</v>
      </c>
      <c r="M19"/>
    </row>
    <row r="20" spans="1:13" ht="17.25" customHeight="1">
      <c r="A20" s="27" t="s">
        <v>26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 t="shared" si="4"/>
        <v>107197.93000000001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-65382.96000000001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-29092.35</v>
      </c>
      <c r="C27" s="33">
        <f t="shared" si="6"/>
        <v>-12500.1</v>
      </c>
      <c r="D27" s="33">
        <f t="shared" si="6"/>
        <v>-43004.3</v>
      </c>
      <c r="E27" s="33">
        <f t="shared" si="6"/>
        <v>-40007.03999999999</v>
      </c>
      <c r="F27" s="33">
        <f t="shared" si="6"/>
        <v>-35294.4</v>
      </c>
      <c r="G27" s="33">
        <f t="shared" si="6"/>
        <v>-15738</v>
      </c>
      <c r="H27" s="33">
        <f t="shared" si="6"/>
        <v>-16037.06</v>
      </c>
      <c r="I27" s="33">
        <f t="shared" si="6"/>
        <v>-12895.7</v>
      </c>
      <c r="J27" s="33">
        <f t="shared" si="6"/>
        <v>-9279.4</v>
      </c>
      <c r="K27" s="33">
        <f t="shared" si="6"/>
        <v>-22243.9</v>
      </c>
      <c r="L27" s="33">
        <f aca="true" t="shared" si="7" ref="L27:L33">SUM(B27:K27)</f>
        <v>-236092.25</v>
      </c>
      <c r="M27"/>
    </row>
    <row r="28" spans="1:13" ht="18.75" customHeight="1">
      <c r="A28" s="27" t="s">
        <v>30</v>
      </c>
      <c r="B28" s="33">
        <f>B29+B30+B31+B32</f>
        <v>-8956.9</v>
      </c>
      <c r="C28" s="33">
        <f aca="true" t="shared" si="8" ref="C28:K28">C29+C30+C31+C32</f>
        <v>-12500.1</v>
      </c>
      <c r="D28" s="33">
        <f t="shared" si="8"/>
        <v>-43004.3</v>
      </c>
      <c r="E28" s="33">
        <f t="shared" si="8"/>
        <v>-33234.7</v>
      </c>
      <c r="F28" s="33">
        <f t="shared" si="8"/>
        <v>-35294.4</v>
      </c>
      <c r="G28" s="33">
        <f t="shared" si="8"/>
        <v>-15738</v>
      </c>
      <c r="H28" s="33">
        <f t="shared" si="8"/>
        <v>-8144.2</v>
      </c>
      <c r="I28" s="33">
        <f t="shared" si="8"/>
        <v>-12895.7</v>
      </c>
      <c r="J28" s="33">
        <f t="shared" si="8"/>
        <v>-9279.4</v>
      </c>
      <c r="K28" s="33">
        <f t="shared" si="8"/>
        <v>-22243.9</v>
      </c>
      <c r="L28" s="33">
        <f t="shared" si="7"/>
        <v>-201291.6</v>
      </c>
      <c r="M28"/>
    </row>
    <row r="29" spans="1:13" s="36" customFormat="1" ht="18.75" customHeight="1">
      <c r="A29" s="34" t="s">
        <v>76</v>
      </c>
      <c r="B29" s="33">
        <f>-ROUND((B8)*$E$3,2)</f>
        <v>-8956.9</v>
      </c>
      <c r="C29" s="33">
        <f aca="true" t="shared" si="9" ref="C29:K29">-ROUND((C8)*$E$3,2)</f>
        <v>-12500.1</v>
      </c>
      <c r="D29" s="33">
        <f t="shared" si="9"/>
        <v>-43004.3</v>
      </c>
      <c r="E29" s="33">
        <f t="shared" si="9"/>
        <v>-33234.7</v>
      </c>
      <c r="F29" s="33">
        <f t="shared" si="9"/>
        <v>-35294.4</v>
      </c>
      <c r="G29" s="33">
        <f t="shared" si="9"/>
        <v>-15738</v>
      </c>
      <c r="H29" s="33">
        <f t="shared" si="9"/>
        <v>-8144.2</v>
      </c>
      <c r="I29" s="33">
        <f t="shared" si="9"/>
        <v>-12895.7</v>
      </c>
      <c r="J29" s="33">
        <f t="shared" si="9"/>
        <v>-9279.4</v>
      </c>
      <c r="K29" s="33">
        <f t="shared" si="9"/>
        <v>-22243.9</v>
      </c>
      <c r="L29" s="33">
        <f t="shared" si="7"/>
        <v>-201291.6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-6772.34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-34800.65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105987.16999999998</v>
      </c>
      <c r="C48" s="41">
        <f aca="true" t="shared" si="12" ref="C48:K48">IF(C17+C27+C40+C49&lt;0,0,C17+C27+C49)</f>
        <v>101153.64</v>
      </c>
      <c r="D48" s="41">
        <f t="shared" si="12"/>
        <v>401712.92000000004</v>
      </c>
      <c r="E48" s="41">
        <f t="shared" si="12"/>
        <v>335597.22000000003</v>
      </c>
      <c r="F48" s="41">
        <f t="shared" si="12"/>
        <v>299050.23999999993</v>
      </c>
      <c r="G48" s="41">
        <f t="shared" si="12"/>
        <v>159175.68</v>
      </c>
      <c r="H48" s="41">
        <f t="shared" si="12"/>
        <v>79264.43000000001</v>
      </c>
      <c r="I48" s="41">
        <f t="shared" si="12"/>
        <v>129883.89999999998</v>
      </c>
      <c r="J48" s="41">
        <f t="shared" si="12"/>
        <v>121061.06000000001</v>
      </c>
      <c r="K48" s="41">
        <f t="shared" si="12"/>
        <v>235972.74000000002</v>
      </c>
      <c r="L48" s="42">
        <f>SUM(B48:K48)</f>
        <v>1968858.9999999998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105987.17</v>
      </c>
      <c r="C54" s="41">
        <f aca="true" t="shared" si="14" ref="C54:J54">SUM(C55:C66)</f>
        <v>101153.64</v>
      </c>
      <c r="D54" s="41">
        <f t="shared" si="14"/>
        <v>401712.92</v>
      </c>
      <c r="E54" s="41">
        <f t="shared" si="14"/>
        <v>335597.22</v>
      </c>
      <c r="F54" s="41">
        <f t="shared" si="14"/>
        <v>299050.25</v>
      </c>
      <c r="G54" s="41">
        <f t="shared" si="14"/>
        <v>159175.69</v>
      </c>
      <c r="H54" s="41">
        <f t="shared" si="14"/>
        <v>79264.42</v>
      </c>
      <c r="I54" s="41">
        <f>SUM(I55:I69)</f>
        <v>129883.91</v>
      </c>
      <c r="J54" s="41">
        <f t="shared" si="14"/>
        <v>121061.06</v>
      </c>
      <c r="K54" s="41">
        <f>SUM(K55:K68)</f>
        <v>235972.74</v>
      </c>
      <c r="L54" s="46">
        <f>SUM(B54:K54)</f>
        <v>1968859.0199999998</v>
      </c>
      <c r="M54" s="40"/>
    </row>
    <row r="55" spans="1:13" ht="18.75" customHeight="1">
      <c r="A55" s="47" t="s">
        <v>51</v>
      </c>
      <c r="B55" s="48">
        <v>105987.17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105987.17</v>
      </c>
      <c r="M55" s="40"/>
    </row>
    <row r="56" spans="1:12" ht="18.75" customHeight="1">
      <c r="A56" s="47" t="s">
        <v>61</v>
      </c>
      <c r="B56" s="17">
        <v>0</v>
      </c>
      <c r="C56" s="48">
        <v>88205.97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88205.97</v>
      </c>
    </row>
    <row r="57" spans="1:12" ht="18.75" customHeight="1">
      <c r="A57" s="47" t="s">
        <v>62</v>
      </c>
      <c r="B57" s="17">
        <v>0</v>
      </c>
      <c r="C57" s="48">
        <v>12947.67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12947.67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401712.92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401712.92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335597.22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335597.22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299050.25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299050.25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159175.69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159175.69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79264.42</v>
      </c>
      <c r="I62" s="17">
        <v>0</v>
      </c>
      <c r="J62" s="17">
        <v>0</v>
      </c>
      <c r="K62" s="17">
        <v>0</v>
      </c>
      <c r="L62" s="46">
        <f t="shared" si="15"/>
        <v>79264.42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129883.91</v>
      </c>
      <c r="J63" s="17">
        <v>0</v>
      </c>
      <c r="K63" s="17">
        <v>0</v>
      </c>
      <c r="L63" s="46">
        <f t="shared" si="15"/>
        <v>129883.91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121061.06</v>
      </c>
      <c r="K64" s="17">
        <v>0</v>
      </c>
      <c r="L64" s="46">
        <f t="shared" si="15"/>
        <v>121061.06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94790.25</v>
      </c>
      <c r="L65" s="46">
        <f t="shared" si="15"/>
        <v>94790.25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141182.49</v>
      </c>
      <c r="L67" s="46">
        <f>SUM(B67:K67)</f>
        <v>141182.49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1" ht="18" customHeight="1">
      <c r="A69" s="52" t="s">
        <v>58</v>
      </c>
      <c r="H69"/>
      <c r="I69"/>
      <c r="J69"/>
      <c r="K69"/>
    </row>
    <row r="70" spans="1:11" ht="18" customHeight="1">
      <c r="A70" s="55"/>
      <c r="I70"/>
      <c r="J70"/>
      <c r="K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2021-05-18T19:14:35Z</dcterms:modified>
  <cp:category/>
  <cp:version/>
  <cp:contentType/>
  <cp:contentStatus/>
</cp:coreProperties>
</file>