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<sst xmlns="http://schemas.openxmlformats.org/spreadsheetml/2006/main" count="79" uniqueCount="78">
  <si>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</si>
  <si>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</si>
  <si>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</si>
  <si>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</si>
  <si>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</si>
  <si>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</si>
  <si>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</si>
  <si>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</si>
  <si>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</si>
  <si>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</si>
  <si>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</si>
  <si>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</si>
  <si>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</si>
  <si>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</si>
  <si>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</si>
  <si>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</si>
  <si>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</si>
  <si>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</si>
  <si>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</si>
  <si>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</si>
  <si>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</si>
  <si>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</si>
  <si>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</si>
  <si>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</si>
  <si>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</si>
  <si>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</si>
  <si>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</si>
  <si>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</si>
  <si>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</si>
  <si>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</si>
  <si>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</si>
  <si>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</si>
  <si>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</si>
  <si>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</si>
  <si>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</si>
  <si>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</si>
  <si>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</si>
  <si>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</si>
  <si>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</si>
  <si>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</si>
  <si>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</si>
  <si>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</si>
  <si>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</si>
  <si>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</si>
  <si>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</si>
  <si>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</si>
  <si>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</si>
  <si>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</si>
  <si>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</si>
  <si>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</si>
  <si>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</si>
  <si>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</si>
  <si>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</si>
  <si>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</si>
  <si>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</si>
  <si>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</si>
  <si>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</si>
  <si>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</si>
  <si>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</si>
  <si>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</si>
  <si>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</si>
  <si>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</si>
  <si>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</si>
  <si>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</si>
  <si>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</si>
  <si>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</si>
  <si>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</si>
  <si>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</si>
  <si>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</si>
  <si>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</si>
  <si>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</si>
  <si>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</si>
  <si>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</si>
  <si>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</si>
  <si>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</si>
  <si>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20/09/19 - VENCIMENTO 27/09/19</t>
  </si>
  <si>
    <t>5.1.1. Retida na Catraca ((1.1.) x Tarifa do Dia)</t>
  </si>
  <si>
    <t>7.13. Ambiental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</si>
</sst>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109368</v>
      </c>
      <c r="C7" s="10">
        <f>C8+C11</f>
        <v>134063</v>
      </c>
      <c r="D7" s="10">
        <f aca="true" t="shared" si="0" ref="D7:K7">D8+D11</f>
        <v>384777</v>
      </c>
      <c r="E7" s="10">
        <f t="shared" si="0"/>
        <v>312362</v>
      </c>
      <c r="F7" s="10">
        <f t="shared" si="0"/>
        <v>306479</v>
      </c>
      <c r="G7" s="10">
        <f t="shared" si="0"/>
        <v>183505</v>
      </c>
      <c r="H7" s="10">
        <f t="shared" si="0"/>
        <v>87667</v>
      </c>
      <c r="I7" s="10">
        <f t="shared" si="0"/>
        <v>144629</v>
      </c>
      <c r="J7" s="10">
        <f t="shared" si="0"/>
        <v>165369</v>
      </c>
      <c r="K7" s="10">
        <f t="shared" si="0"/>
        <v>273871</v>
      </c>
      <c r="L7" s="10">
        <f>SUM(B7:K7)</f>
        <v>2102090</v>
      </c>
      <c r="M7" s="11"/>
    </row>
    <row r="8" spans="1:13" ht="17.25" customHeight="1">
      <c r="A8" s="12" t="s">
        <v>18</v>
      </c>
      <c r="B8" s="13">
        <f>B9+B10</f>
        <v>7056</v>
      </c>
      <c r="C8" s="13">
        <f aca="true" t="shared" si="1" ref="C8:K8">C9+C10</f>
        <v>7917</v>
      </c>
      <c r="D8" s="13">
        <f t="shared" si="1"/>
        <v>23845</v>
      </c>
      <c r="E8" s="13">
        <f t="shared" si="1"/>
        <v>17201</v>
      </c>
      <c r="F8" s="13">
        <f t="shared" si="1"/>
        <v>15549</v>
      </c>
      <c r="G8" s="13">
        <f t="shared" si="1"/>
        <v>11576</v>
      </c>
      <c r="H8" s="13">
        <f t="shared" si="1"/>
        <v>5309</v>
      </c>
      <c r="I8" s="13">
        <f t="shared" si="1"/>
        <v>7675</v>
      </c>
      <c r="J8" s="13">
        <f t="shared" si="1"/>
        <v>11025</v>
      </c>
      <c r="K8" s="13">
        <f t="shared" si="1"/>
        <v>15723</v>
      </c>
      <c r="L8" s="13">
        <f>SUM(B8:K8)</f>
        <v>122876</v>
      </c>
      <c r="M8"/>
    </row>
    <row r="9" spans="1:13" ht="17.25" customHeight="1">
      <c r="A9" s="14" t="s">
        <v>19</v>
      </c>
      <c r="B9" s="15">
        <v>7055</v>
      </c>
      <c r="C9" s="15">
        <v>7917</v>
      </c>
      <c r="D9" s="15">
        <v>23845</v>
      </c>
      <c r="E9" s="15">
        <v>17201</v>
      </c>
      <c r="F9" s="15">
        <v>15549</v>
      </c>
      <c r="G9" s="15">
        <v>11576</v>
      </c>
      <c r="H9" s="15">
        <v>5309</v>
      </c>
      <c r="I9" s="15">
        <v>7675</v>
      </c>
      <c r="J9" s="15">
        <v>11025</v>
      </c>
      <c r="K9" s="15">
        <v>15723</v>
      </c>
      <c r="L9" s="13">
        <f>SUM(B9:K9)</f>
        <v>122875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102312</v>
      </c>
      <c r="C11" s="15">
        <v>126146</v>
      </c>
      <c r="D11" s="15">
        <v>360932</v>
      </c>
      <c r="E11" s="15">
        <v>295161</v>
      </c>
      <c r="F11" s="15">
        <v>290930</v>
      </c>
      <c r="G11" s="15">
        <v>171929</v>
      </c>
      <c r="H11" s="15">
        <v>82358</v>
      </c>
      <c r="I11" s="15">
        <v>136954</v>
      </c>
      <c r="J11" s="15">
        <v>154344</v>
      </c>
      <c r="K11" s="15">
        <v>258148</v>
      </c>
      <c r="L11" s="13">
        <f>SUM(B11:K11)</f>
        <v>1979214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1.032789620082446</v>
      </c>
      <c r="C15" s="22">
        <v>1.060301055620437</v>
      </c>
      <c r="D15" s="22">
        <v>1.03364566459528</v>
      </c>
      <c r="E15" s="22">
        <v>1.050152857761117</v>
      </c>
      <c r="F15" s="22">
        <v>1.041674492338329</v>
      </c>
      <c r="G15" s="22">
        <v>1.109261320598643</v>
      </c>
      <c r="H15" s="22">
        <v>0.89807440117841</v>
      </c>
      <c r="I15" s="22">
        <v>1.091990692071696</v>
      </c>
      <c r="J15" s="22">
        <v>1.131062370523481</v>
      </c>
      <c r="K15" s="22">
        <v>1.090852220085558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650158.38</v>
      </c>
      <c r="C17" s="25">
        <f aca="true" t="shared" si="2" ref="C17:K17">C18+C19+C20+C21+C22+C23+C24</f>
        <v>445703.4</v>
      </c>
      <c r="D17" s="25">
        <f t="shared" si="2"/>
        <v>1487648.77</v>
      </c>
      <c r="E17" s="25">
        <f t="shared" si="2"/>
        <v>1228147.83</v>
      </c>
      <c r="F17" s="25">
        <f t="shared" si="2"/>
        <v>1060809.29</v>
      </c>
      <c r="G17" s="25">
        <f t="shared" si="2"/>
        <v>733076.1000000001</v>
      </c>
      <c r="H17" s="25">
        <f t="shared" si="2"/>
        <v>322952.50999999995</v>
      </c>
      <c r="I17" s="25">
        <f t="shared" si="2"/>
        <v>508564.57</v>
      </c>
      <c r="J17" s="25">
        <f t="shared" si="2"/>
        <v>679765.35</v>
      </c>
      <c r="K17" s="25">
        <f t="shared" si="2"/>
        <v>893439.99</v>
      </c>
      <c r="L17" s="25">
        <f>L18+L19+L20+L21+L22+L23+L24</f>
        <v>8010266.189999999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629555.02</v>
      </c>
      <c r="C18" s="33">
        <f t="shared" si="3"/>
        <v>415809.8</v>
      </c>
      <c r="D18" s="33">
        <f t="shared" si="3"/>
        <v>1421289.28</v>
      </c>
      <c r="E18" s="33">
        <f t="shared" si="3"/>
        <v>1166859.49</v>
      </c>
      <c r="F18" s="33">
        <f t="shared" si="3"/>
        <v>1013464.76</v>
      </c>
      <c r="G18" s="33">
        <f t="shared" si="3"/>
        <v>666802.12</v>
      </c>
      <c r="H18" s="33">
        <f t="shared" si="3"/>
        <v>350983.6</v>
      </c>
      <c r="I18" s="33">
        <f t="shared" si="3"/>
        <v>480934.81</v>
      </c>
      <c r="J18" s="33">
        <f t="shared" si="3"/>
        <v>592087.17</v>
      </c>
      <c r="K18" s="33">
        <f t="shared" si="3"/>
        <v>800607.09</v>
      </c>
      <c r="L18" s="33">
        <f aca="true" t="shared" si="4" ref="L18:L24">SUM(B18:K18)</f>
        <v>7538393.139999999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20642.87</v>
      </c>
      <c r="C19" s="33">
        <f t="shared" si="5"/>
        <v>25073.77</v>
      </c>
      <c r="D19" s="33">
        <f t="shared" si="5"/>
        <v>47820.22</v>
      </c>
      <c r="E19" s="33">
        <f t="shared" si="5"/>
        <v>58521.34</v>
      </c>
      <c r="F19" s="33">
        <f t="shared" si="5"/>
        <v>42235.63</v>
      </c>
      <c r="G19" s="33">
        <f t="shared" si="5"/>
        <v>72855.68</v>
      </c>
      <c r="H19" s="33">
        <f t="shared" si="5"/>
        <v>-35774.21</v>
      </c>
      <c r="I19" s="33">
        <f t="shared" si="5"/>
        <v>44241.53</v>
      </c>
      <c r="J19" s="33">
        <f t="shared" si="5"/>
        <v>77600.35</v>
      </c>
      <c r="K19" s="33">
        <f t="shared" si="5"/>
        <v>72736.93</v>
      </c>
      <c r="L19" s="33">
        <f t="shared" si="4"/>
        <v>425954.11000000004</v>
      </c>
      <c r="M19"/>
    </row>
    <row r="20" spans="1:13" ht="17.25" customHeight="1">
      <c r="A20" s="27" t="s">
        <v>26</v>
      </c>
      <c r="B20" s="33">
        <v>2383.6</v>
      </c>
      <c r="C20" s="33">
        <v>4819.83</v>
      </c>
      <c r="D20" s="33">
        <v>18539.27</v>
      </c>
      <c r="E20" s="33">
        <v>15248.2</v>
      </c>
      <c r="F20" s="33">
        <v>18125.04</v>
      </c>
      <c r="G20" s="33">
        <v>10919.63</v>
      </c>
      <c r="H20" s="33">
        <v>6375.13</v>
      </c>
      <c r="I20" s="33">
        <v>613.43</v>
      </c>
      <c r="J20" s="33">
        <v>10077.83</v>
      </c>
      <c r="K20" s="33">
        <v>20095.97</v>
      </c>
      <c r="L20" s="33">
        <f t="shared" si="4"/>
        <v>107197.93000000001</v>
      </c>
      <c r="M20"/>
    </row>
    <row r="21" spans="1:13" ht="17.25" customHeight="1">
      <c r="A21" s="27" t="s">
        <v>27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0</v>
      </c>
      <c r="K21" s="29">
        <v>0</v>
      </c>
      <c r="L21" s="33">
        <f t="shared" si="4"/>
        <v>4103.97</v>
      </c>
      <c r="M21"/>
    </row>
    <row r="22" spans="1:13" ht="17.25" customHeight="1">
      <c r="A22" s="27" t="s">
        <v>28</v>
      </c>
      <c r="B22" s="30">
        <v>-3791.1</v>
      </c>
      <c r="C22" s="30">
        <v>0</v>
      </c>
      <c r="D22" s="30">
        <v>0</v>
      </c>
      <c r="E22" s="33">
        <v>-12481.2</v>
      </c>
      <c r="F22" s="33">
        <v>-14384.13</v>
      </c>
      <c r="G22" s="33">
        <v>-17501.33</v>
      </c>
      <c r="H22" s="30">
        <v>0</v>
      </c>
      <c r="I22" s="33">
        <v>-17225.2</v>
      </c>
      <c r="J22" s="30">
        <v>0</v>
      </c>
      <c r="K22" s="30">
        <v>0</v>
      </c>
      <c r="L22" s="33">
        <f t="shared" si="4"/>
        <v>-65382.96000000001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-50476.25</v>
      </c>
      <c r="C27" s="33">
        <f t="shared" si="6"/>
        <v>-34043.1</v>
      </c>
      <c r="D27" s="33">
        <f t="shared" si="6"/>
        <v>-102533.5</v>
      </c>
      <c r="E27" s="33">
        <f t="shared" si="6"/>
        <v>-80736.64</v>
      </c>
      <c r="F27" s="33">
        <f t="shared" si="6"/>
        <v>-66860.7</v>
      </c>
      <c r="G27" s="33">
        <f t="shared" si="6"/>
        <v>-49776.8</v>
      </c>
      <c r="H27" s="33">
        <f t="shared" si="6"/>
        <v>-30721.56</v>
      </c>
      <c r="I27" s="33">
        <f t="shared" si="6"/>
        <v>-341226.43</v>
      </c>
      <c r="J27" s="33">
        <f t="shared" si="6"/>
        <v>-47407.5</v>
      </c>
      <c r="K27" s="33">
        <f t="shared" si="6"/>
        <v>-67608.9</v>
      </c>
      <c r="L27" s="33">
        <f aca="true" t="shared" si="7" ref="L27:L33">SUM(B27:K27)</f>
        <v>-871391.38</v>
      </c>
      <c r="M27"/>
    </row>
    <row r="28" spans="1:13" ht="18.75" customHeight="1">
      <c r="A28" s="27" t="s">
        <v>30</v>
      </c>
      <c r="B28" s="33">
        <f>B29+B30+B31+B32</f>
        <v>-30340.8</v>
      </c>
      <c r="C28" s="33">
        <f aca="true" t="shared" si="8" ref="C28:K28">C29+C30+C31+C32</f>
        <v>-34043.1</v>
      </c>
      <c r="D28" s="33">
        <f t="shared" si="8"/>
        <v>-102533.5</v>
      </c>
      <c r="E28" s="33">
        <f t="shared" si="8"/>
        <v>-73964.3</v>
      </c>
      <c r="F28" s="33">
        <f t="shared" si="8"/>
        <v>-66860.7</v>
      </c>
      <c r="G28" s="33">
        <f t="shared" si="8"/>
        <v>-49776.8</v>
      </c>
      <c r="H28" s="33">
        <f t="shared" si="8"/>
        <v>-22828.7</v>
      </c>
      <c r="I28" s="33">
        <f t="shared" si="8"/>
        <v>-43306.43</v>
      </c>
      <c r="J28" s="33">
        <f t="shared" si="8"/>
        <v>-47407.5</v>
      </c>
      <c r="K28" s="33">
        <f t="shared" si="8"/>
        <v>-67608.9</v>
      </c>
      <c r="L28" s="33">
        <f t="shared" si="7"/>
        <v>-538670.73</v>
      </c>
      <c r="M28"/>
    </row>
    <row r="29" spans="1:13" s="36" customFormat="1" ht="18.75" customHeight="1">
      <c r="A29" s="34" t="s">
        <v>76</v>
      </c>
      <c r="B29" s="33">
        <f>-ROUND((B8)*$E$3,2)</f>
        <v>-30340.8</v>
      </c>
      <c r="C29" s="33">
        <f aca="true" t="shared" si="9" ref="C29:K29">-ROUND((C8)*$E$3,2)</f>
        <v>-34043.1</v>
      </c>
      <c r="D29" s="33">
        <f t="shared" si="9"/>
        <v>-102533.5</v>
      </c>
      <c r="E29" s="33">
        <f t="shared" si="9"/>
        <v>-73964.3</v>
      </c>
      <c r="F29" s="33">
        <f t="shared" si="9"/>
        <v>-66860.7</v>
      </c>
      <c r="G29" s="33">
        <f t="shared" si="9"/>
        <v>-49776.8</v>
      </c>
      <c r="H29" s="33">
        <f t="shared" si="9"/>
        <v>-22828.7</v>
      </c>
      <c r="I29" s="33">
        <f t="shared" si="9"/>
        <v>-33002.5</v>
      </c>
      <c r="J29" s="33">
        <f t="shared" si="9"/>
        <v>-47407.5</v>
      </c>
      <c r="K29" s="33">
        <f t="shared" si="9"/>
        <v>-67608.9</v>
      </c>
      <c r="L29" s="33">
        <f t="shared" si="7"/>
        <v>-528366.8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-8.65</v>
      </c>
      <c r="J30" s="17">
        <v>0</v>
      </c>
      <c r="K30" s="17">
        <v>0</v>
      </c>
      <c r="L30" s="28">
        <f t="shared" si="7"/>
        <v>-8.65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-148.6</v>
      </c>
      <c r="J31" s="17">
        <v>0</v>
      </c>
      <c r="K31" s="17">
        <v>0</v>
      </c>
      <c r="L31" s="33">
        <f t="shared" si="7"/>
        <v>-148.6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-10146.68</v>
      </c>
      <c r="J32" s="17">
        <v>0</v>
      </c>
      <c r="K32" s="17">
        <v>0</v>
      </c>
      <c r="L32" s="33">
        <f t="shared" si="7"/>
        <v>-10146.68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-20135.45</v>
      </c>
      <c r="C33" s="38">
        <f t="shared" si="10"/>
        <v>0</v>
      </c>
      <c r="D33" s="38">
        <f t="shared" si="10"/>
        <v>0</v>
      </c>
      <c r="E33" s="38">
        <f t="shared" si="10"/>
        <v>-6772.34</v>
      </c>
      <c r="F33" s="38">
        <f t="shared" si="10"/>
        <v>0</v>
      </c>
      <c r="G33" s="38">
        <f t="shared" si="10"/>
        <v>0</v>
      </c>
      <c r="H33" s="38">
        <f t="shared" si="10"/>
        <v>-7892.86</v>
      </c>
      <c r="I33" s="38">
        <f t="shared" si="10"/>
        <v>-297920</v>
      </c>
      <c r="J33" s="38">
        <f t="shared" si="10"/>
        <v>0</v>
      </c>
      <c r="K33" s="38">
        <f t="shared" si="10"/>
        <v>0</v>
      </c>
      <c r="L33" s="33">
        <f t="shared" si="7"/>
        <v>-332720.65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-20135.45</v>
      </c>
      <c r="C35" s="17">
        <v>0</v>
      </c>
      <c r="D35" s="17">
        <v>0</v>
      </c>
      <c r="E35" s="33">
        <v>-6772.34</v>
      </c>
      <c r="F35" s="28">
        <v>0</v>
      </c>
      <c r="G35" s="28">
        <v>0</v>
      </c>
      <c r="H35" s="33">
        <v>-7892.86</v>
      </c>
      <c r="I35" s="17">
        <v>0</v>
      </c>
      <c r="J35" s="28">
        <v>0</v>
      </c>
      <c r="K35" s="17">
        <v>0</v>
      </c>
      <c r="L35" s="33">
        <f>SUM(B35:K35)</f>
        <v>-34800.65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288000</v>
      </c>
      <c r="J42" s="17">
        <v>0</v>
      </c>
      <c r="K42" s="17">
        <v>0</v>
      </c>
      <c r="L42" s="17">
        <f>SUM(B42:K42)</f>
        <v>288000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-585920</v>
      </c>
      <c r="J43" s="17">
        <v>0</v>
      </c>
      <c r="K43" s="17">
        <v>0</v>
      </c>
      <c r="L43" s="17">
        <f>SUM(B43:K43)</f>
        <v>-585920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599682.13</v>
      </c>
      <c r="C48" s="41">
        <f aca="true" t="shared" si="12" ref="C48:K48">IF(C17+C27+C40+C49&lt;0,0,C17+C27+C49)</f>
        <v>411660.30000000005</v>
      </c>
      <c r="D48" s="41">
        <f t="shared" si="12"/>
        <v>1385115.27</v>
      </c>
      <c r="E48" s="41">
        <f t="shared" si="12"/>
        <v>1147411.1900000002</v>
      </c>
      <c r="F48" s="41">
        <f t="shared" si="12"/>
        <v>993948.5900000001</v>
      </c>
      <c r="G48" s="41">
        <f t="shared" si="12"/>
        <v>683299.3</v>
      </c>
      <c r="H48" s="41">
        <f t="shared" si="12"/>
        <v>292230.94999999995</v>
      </c>
      <c r="I48" s="41">
        <f t="shared" si="12"/>
        <v>167338.14</v>
      </c>
      <c r="J48" s="41">
        <f t="shared" si="12"/>
        <v>632357.85</v>
      </c>
      <c r="K48" s="41">
        <f t="shared" si="12"/>
        <v>825831.09</v>
      </c>
      <c r="L48" s="42">
        <f>SUM(B48:K48)</f>
        <v>7138874.81</v>
      </c>
      <c r="M48" s="56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599682.13</v>
      </c>
      <c r="C54" s="41">
        <f aca="true" t="shared" si="14" ref="C54:J54">SUM(C55:C66)</f>
        <v>411660.3</v>
      </c>
      <c r="D54" s="41">
        <f t="shared" si="14"/>
        <v>1385115.27</v>
      </c>
      <c r="E54" s="41">
        <f t="shared" si="14"/>
        <v>1147411.19</v>
      </c>
      <c r="F54" s="41">
        <f t="shared" si="14"/>
        <v>993948.59</v>
      </c>
      <c r="G54" s="41">
        <f t="shared" si="14"/>
        <v>683299.3</v>
      </c>
      <c r="H54" s="41">
        <f t="shared" si="14"/>
        <v>292230.95</v>
      </c>
      <c r="I54" s="41">
        <f>SUM(I55:I69)</f>
        <v>167338.14</v>
      </c>
      <c r="J54" s="41">
        <f t="shared" si="14"/>
        <v>632357.85</v>
      </c>
      <c r="K54" s="41">
        <f>SUM(K55:K68)</f>
        <v>825831.1000000001</v>
      </c>
      <c r="L54" s="46">
        <f>SUM(B54:K54)</f>
        <v>7138874.82</v>
      </c>
      <c r="M54" s="40"/>
    </row>
    <row r="55" spans="1:13" ht="18.75" customHeight="1">
      <c r="A55" s="47" t="s">
        <v>51</v>
      </c>
      <c r="B55" s="48">
        <v>599682.13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599682.13</v>
      </c>
      <c r="M55" s="40"/>
    </row>
    <row r="56" spans="1:12" ht="18.75" customHeight="1">
      <c r="A56" s="47" t="s">
        <v>61</v>
      </c>
      <c r="B56" s="17">
        <v>0</v>
      </c>
      <c r="C56" s="48">
        <v>359873.43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359873.43</v>
      </c>
    </row>
    <row r="57" spans="1:12" ht="18.75" customHeight="1">
      <c r="A57" s="47" t="s">
        <v>62</v>
      </c>
      <c r="B57" s="17">
        <v>0</v>
      </c>
      <c r="C57" s="48">
        <v>51786.87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51786.87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1385115.27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1385115.27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1147411.19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1147411.19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993948.59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993948.59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683299.3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683299.3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292230.95</v>
      </c>
      <c r="I62" s="17">
        <v>0</v>
      </c>
      <c r="J62" s="17">
        <v>0</v>
      </c>
      <c r="K62" s="17">
        <v>0</v>
      </c>
      <c r="L62" s="46">
        <f t="shared" si="15"/>
        <v>292230.95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48">
        <v>167338.14</v>
      </c>
      <c r="J63" s="17">
        <v>0</v>
      </c>
      <c r="K63" s="17">
        <v>0</v>
      </c>
      <c r="L63" s="46">
        <f t="shared" si="15"/>
        <v>167338.14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632357.85</v>
      </c>
      <c r="K64" s="17">
        <v>0</v>
      </c>
      <c r="L64" s="46">
        <f t="shared" si="15"/>
        <v>632357.85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460070.51</v>
      </c>
      <c r="L65" s="46">
        <f t="shared" si="15"/>
        <v>460070.51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/>
      <c r="L66" s="46">
        <f t="shared" si="15"/>
        <v>0</v>
      </c>
    </row>
    <row r="67" spans="1:12" ht="18.75" customHeight="1">
      <c r="A67" s="47" t="s">
        <v>77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8">
        <v>365760.59</v>
      </c>
      <c r="L67" s="46">
        <f>SUM(B67:K67)</f>
        <v>365760.59</v>
      </c>
    </row>
    <row r="68" spans="1:12" ht="18" customHeight="1">
      <c r="A68" s="50" t="s">
        <v>71</v>
      </c>
      <c r="B68" s="54">
        <v>0</v>
      </c>
      <c r="C68" s="54">
        <v>0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1">
        <f>SUM(B68:K68)</f>
        <v>0</v>
      </c>
    </row>
    <row r="69" spans="1:12" ht="18" customHeight="1">
      <c r="A69" s="52" t="s">
        <v>58</v>
      </c>
      <c r="H69"/>
      <c r="I69"/>
      <c r="J69"/>
      <c r="K69"/>
      <c r="L69"/>
    </row>
    <row r="70" spans="1:12" ht="18" customHeight="1">
      <c r="A70" s="55"/>
      <c r="I70"/>
      <c r="J70"/>
      <c r="K70"/>
      <c r="L70"/>
    </row>
    <row r="71" spans="1:12" ht="18" customHeight="1">
      <c r="A71" s="53"/>
      <c r="I71"/>
      <c r="J71"/>
      <c r="K71"/>
      <c r="L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2021-05-18T17:49:28Z</dcterms:modified>
  <cp:category/>
  <cp:version/>
  <cp:contentType/>
  <cp:contentStatus/>
</cp:coreProperties>
</file>