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'detalhamento'!$A$1:$L$68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<sst xmlns="http://schemas.openxmlformats.org/spreadsheetml/2006/main" count="79" uniqueCount="78">
  <si>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</si>
  <si>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</si>
  <si>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</si>
  <si>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</si>
  <si>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</si>
  <si>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</si>
  <si>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</si>
  <si>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</si>
  <si>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</si>
  <si>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</si>
  <si>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</si>
  <si>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</si>
  <si>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</si>
  <si>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</si>
  <si>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</si>
  <si>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</si>
  <si>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</si>
  <si>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</si>
  <si>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</si>
  <si>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</si>
  <si>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</si>
  <si>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</si>
  <si>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</si>
  <si>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</si>
  <si>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</si>
  <si>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</si>
  <si>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</si>
  <si>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</si>
  <si>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</si>
  <si>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</si>
  <si>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</si>
  <si>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</si>
  <si>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</si>
  <si>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</si>
  <si>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</si>
  <si>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</si>
  <si>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</si>
  <si>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</si>
  <si>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</si>
  <si>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</si>
  <si>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</si>
  <si>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</si>
  <si>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</si>
  <si>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</si>
  <si>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</si>
  <si>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</si>
  <si>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</si>
  <si>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</si>
  <si>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</si>
  <si>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</si>
  <si>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</si>
  <si>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</si>
  <si>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</si>
  <si>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</si>
  <si>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</si>
  <si>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</si>
  <si>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</si>
  <si>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</si>
  <si>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Nota: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</si>
  <si>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</si>
  <si>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</si>
  <si>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</si>
  <si>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</si>
  <si>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</si>
  <si>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</si>
  <si>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</si>
  <si>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</si>
  <si>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</si>
  <si>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</si>
  <si>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</si>
  <si>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</si>
  <si>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</si>
  <si>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</si>
  <si>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</si>
  <si>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</si>
  <si>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19/09/19 - VENCIMENTO 26/09/19</t>
  </si>
  <si>
    <t>5.1.1. Retida na Catraca ((1.1.) x Tarifa do Dia)</t>
  </si>
  <si>
    <t>7.13. Ambiental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</si>
</sst>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7" t="s">
        <v>60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ht="21">
      <c r="A2" s="58" t="s">
        <v>75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ht="15.75">
      <c r="A3" s="2"/>
      <c r="B3" s="2"/>
      <c r="C3" s="3"/>
      <c r="D3" s="2" t="s">
        <v>0</v>
      </c>
      <c r="E3" s="4">
        <v>4.3</v>
      </c>
      <c r="F3" s="4"/>
      <c r="G3" s="4"/>
      <c r="H3" s="4"/>
      <c r="I3" s="5"/>
      <c r="J3" s="5"/>
      <c r="K3" s="5"/>
      <c r="L3" s="2"/>
    </row>
    <row r="4" spans="1:12" ht="20.25" customHeight="1">
      <c r="A4" s="59" t="s">
        <v>1</v>
      </c>
      <c r="B4" s="60" t="s">
        <v>2</v>
      </c>
      <c r="C4" s="61"/>
      <c r="D4" s="61"/>
      <c r="E4" s="61"/>
      <c r="F4" s="61"/>
      <c r="G4" s="61"/>
      <c r="H4" s="61"/>
      <c r="I4" s="61"/>
      <c r="J4" s="61"/>
      <c r="K4" s="61"/>
      <c r="L4" s="62" t="s">
        <v>3</v>
      </c>
    </row>
    <row r="5" spans="1:12" ht="30" customHeight="1">
      <c r="A5" s="59"/>
      <c r="B5" s="6" t="s">
        <v>4</v>
      </c>
      <c r="C5" s="6" t="s">
        <v>63</v>
      </c>
      <c r="D5" s="6" t="s">
        <v>5</v>
      </c>
      <c r="E5" s="7" t="s">
        <v>64</v>
      </c>
      <c r="F5" s="7" t="s">
        <v>65</v>
      </c>
      <c r="G5" s="7" t="s">
        <v>66</v>
      </c>
      <c r="H5" s="7" t="s">
        <v>67</v>
      </c>
      <c r="I5" s="6" t="s">
        <v>6</v>
      </c>
      <c r="J5" s="6" t="s">
        <v>68</v>
      </c>
      <c r="K5" s="6" t="s">
        <v>4</v>
      </c>
      <c r="L5" s="59"/>
    </row>
    <row r="6" spans="1:12" ht="18.75" customHeight="1">
      <c r="A6" s="59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9"/>
    </row>
    <row r="7" spans="1:13" ht="17.25" customHeight="1">
      <c r="A7" s="9" t="s">
        <v>17</v>
      </c>
      <c r="B7" s="10">
        <f>B8+B11</f>
        <v>112865</v>
      </c>
      <c r="C7" s="10">
        <f>C8+C11</f>
        <v>138317</v>
      </c>
      <c r="D7" s="10">
        <f aca="true" t="shared" si="0" ref="D7:K7">D8+D11</f>
        <v>394230</v>
      </c>
      <c r="E7" s="10">
        <f t="shared" si="0"/>
        <v>316506</v>
      </c>
      <c r="F7" s="10">
        <f t="shared" si="0"/>
        <v>307493</v>
      </c>
      <c r="G7" s="10">
        <f t="shared" si="0"/>
        <v>190065</v>
      </c>
      <c r="H7" s="10">
        <f t="shared" si="0"/>
        <v>91412</v>
      </c>
      <c r="I7" s="10">
        <f t="shared" si="0"/>
        <v>148267</v>
      </c>
      <c r="J7" s="10">
        <f t="shared" si="0"/>
        <v>173443</v>
      </c>
      <c r="K7" s="10">
        <f t="shared" si="0"/>
        <v>281269</v>
      </c>
      <c r="L7" s="10">
        <f>SUM(B7:K7)</f>
        <v>2153867</v>
      </c>
      <c r="M7" s="11"/>
    </row>
    <row r="8" spans="1:13" ht="17.25" customHeight="1">
      <c r="A8" s="12" t="s">
        <v>18</v>
      </c>
      <c r="B8" s="13">
        <f>B9+B10</f>
        <v>6799</v>
      </c>
      <c r="C8" s="13">
        <f aca="true" t="shared" si="1" ref="C8:K8">C9+C10</f>
        <v>7263</v>
      </c>
      <c r="D8" s="13">
        <f t="shared" si="1"/>
        <v>21727</v>
      </c>
      <c r="E8" s="13">
        <f t="shared" si="1"/>
        <v>15671</v>
      </c>
      <c r="F8" s="13">
        <f t="shared" si="1"/>
        <v>13766</v>
      </c>
      <c r="G8" s="13">
        <f t="shared" si="1"/>
        <v>11027</v>
      </c>
      <c r="H8" s="13">
        <f t="shared" si="1"/>
        <v>4979</v>
      </c>
      <c r="I8" s="13">
        <f t="shared" si="1"/>
        <v>7110</v>
      </c>
      <c r="J8" s="13">
        <f t="shared" si="1"/>
        <v>10751</v>
      </c>
      <c r="K8" s="13">
        <f t="shared" si="1"/>
        <v>15112</v>
      </c>
      <c r="L8" s="13">
        <f>SUM(B8:K8)</f>
        <v>114205</v>
      </c>
      <c r="M8"/>
    </row>
    <row r="9" spans="1:13" ht="17.25" customHeight="1">
      <c r="A9" s="14" t="s">
        <v>19</v>
      </c>
      <c r="B9" s="15">
        <v>6798</v>
      </c>
      <c r="C9" s="15">
        <v>7263</v>
      </c>
      <c r="D9" s="15">
        <v>21727</v>
      </c>
      <c r="E9" s="15">
        <v>15671</v>
      </c>
      <c r="F9" s="15">
        <v>13766</v>
      </c>
      <c r="G9" s="15">
        <v>11027</v>
      </c>
      <c r="H9" s="15">
        <v>4979</v>
      </c>
      <c r="I9" s="15">
        <v>7110</v>
      </c>
      <c r="J9" s="15">
        <v>10751</v>
      </c>
      <c r="K9" s="15">
        <v>15112</v>
      </c>
      <c r="L9" s="13">
        <f>SUM(B9:K9)</f>
        <v>114204</v>
      </c>
      <c r="M9"/>
    </row>
    <row r="10" spans="1:13" ht="17.25" customHeight="1">
      <c r="A10" s="14" t="s">
        <v>20</v>
      </c>
      <c r="B10" s="15">
        <v>1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3">
        <f>SUM(B10:K10)</f>
        <v>1</v>
      </c>
      <c r="M10"/>
    </row>
    <row r="11" spans="1:13" ht="17.25" customHeight="1">
      <c r="A11" s="12" t="s">
        <v>21</v>
      </c>
      <c r="B11" s="15">
        <v>106066</v>
      </c>
      <c r="C11" s="15">
        <v>131054</v>
      </c>
      <c r="D11" s="15">
        <v>372503</v>
      </c>
      <c r="E11" s="15">
        <v>300835</v>
      </c>
      <c r="F11" s="15">
        <v>293727</v>
      </c>
      <c r="G11" s="15">
        <v>179038</v>
      </c>
      <c r="H11" s="15">
        <v>86433</v>
      </c>
      <c r="I11" s="15">
        <v>141157</v>
      </c>
      <c r="J11" s="15">
        <v>162692</v>
      </c>
      <c r="K11" s="15">
        <v>266157</v>
      </c>
      <c r="L11" s="13">
        <f>SUM(B11:K11)</f>
        <v>2039662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5.7563</v>
      </c>
      <c r="C13" s="20">
        <v>3.1016</v>
      </c>
      <c r="D13" s="20">
        <v>3.6938</v>
      </c>
      <c r="E13" s="20">
        <v>3.7356</v>
      </c>
      <c r="F13" s="20">
        <v>3.3068</v>
      </c>
      <c r="G13" s="20">
        <v>3.6337</v>
      </c>
      <c r="H13" s="20">
        <v>4.0036</v>
      </c>
      <c r="I13" s="20">
        <v>3.3253</v>
      </c>
      <c r="J13" s="20">
        <v>3.5804</v>
      </c>
      <c r="K13" s="20">
        <v>2.9233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1.032789620082446</v>
      </c>
      <c r="C15" s="22">
        <v>1.060301055620437</v>
      </c>
      <c r="D15" s="22">
        <v>1.03364566459528</v>
      </c>
      <c r="E15" s="22">
        <v>1.050152857761117</v>
      </c>
      <c r="F15" s="22">
        <v>1.041674492338329</v>
      </c>
      <c r="G15" s="22">
        <v>1.109261320598643</v>
      </c>
      <c r="H15" s="22">
        <v>0.89807440117841</v>
      </c>
      <c r="I15" s="22">
        <v>1.091990692071696</v>
      </c>
      <c r="J15" s="22">
        <v>1.131062370523481</v>
      </c>
      <c r="K15" s="22">
        <v>1.090852220085558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74</v>
      </c>
      <c r="B17" s="25">
        <f>B18+B19+B20+B21+B22+B23+B24</f>
        <v>670948.2100000001</v>
      </c>
      <c r="C17" s="25">
        <f aca="true" t="shared" si="2" ref="C17:K17">C18+C19+C20+C21+C22+C23+C24</f>
        <v>459693.23000000004</v>
      </c>
      <c r="D17" s="25">
        <f t="shared" si="2"/>
        <v>1523741.08</v>
      </c>
      <c r="E17" s="25">
        <f t="shared" si="2"/>
        <v>1244404.53</v>
      </c>
      <c r="F17" s="25">
        <f t="shared" si="2"/>
        <v>1064302.12</v>
      </c>
      <c r="G17" s="25">
        <f t="shared" si="2"/>
        <v>759517.64</v>
      </c>
      <c r="H17" s="25">
        <f t="shared" si="2"/>
        <v>336417.77</v>
      </c>
      <c r="I17" s="25">
        <f t="shared" si="2"/>
        <v>521774.87000000005</v>
      </c>
      <c r="J17" s="25">
        <f t="shared" si="2"/>
        <v>712462.2699999999</v>
      </c>
      <c r="K17" s="25">
        <f t="shared" si="2"/>
        <v>917031.39</v>
      </c>
      <c r="L17" s="25">
        <f>L18+L19+L20+L21+L22+L23+L24</f>
        <v>8210293.109999999</v>
      </c>
      <c r="M17"/>
    </row>
    <row r="18" spans="1:13" ht="17.25" customHeight="1">
      <c r="A18" s="26" t="s">
        <v>24</v>
      </c>
      <c r="B18" s="33">
        <f aca="true" t="shared" si="3" ref="B18:K18">ROUND(B13*B7,2)</f>
        <v>649684.8</v>
      </c>
      <c r="C18" s="33">
        <f t="shared" si="3"/>
        <v>429004.01</v>
      </c>
      <c r="D18" s="33">
        <f t="shared" si="3"/>
        <v>1456206.77</v>
      </c>
      <c r="E18" s="33">
        <f t="shared" si="3"/>
        <v>1182339.81</v>
      </c>
      <c r="F18" s="33">
        <f t="shared" si="3"/>
        <v>1016817.85</v>
      </c>
      <c r="G18" s="33">
        <f t="shared" si="3"/>
        <v>690639.19</v>
      </c>
      <c r="H18" s="33">
        <f t="shared" si="3"/>
        <v>365977.08</v>
      </c>
      <c r="I18" s="33">
        <f t="shared" si="3"/>
        <v>493032.26</v>
      </c>
      <c r="J18" s="33">
        <f t="shared" si="3"/>
        <v>620995.32</v>
      </c>
      <c r="K18" s="33">
        <f t="shared" si="3"/>
        <v>822233.67</v>
      </c>
      <c r="L18" s="33">
        <f aca="true" t="shared" si="4" ref="L18:L24">SUM(B18:K18)</f>
        <v>7726930.76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21302.92</v>
      </c>
      <c r="C19" s="33">
        <f t="shared" si="5"/>
        <v>25869.39</v>
      </c>
      <c r="D19" s="33">
        <f t="shared" si="5"/>
        <v>48995.04</v>
      </c>
      <c r="E19" s="33">
        <f t="shared" si="5"/>
        <v>59297.72</v>
      </c>
      <c r="F19" s="33">
        <f t="shared" si="5"/>
        <v>42375.37</v>
      </c>
      <c r="G19" s="33">
        <f t="shared" si="5"/>
        <v>75460.15</v>
      </c>
      <c r="H19" s="33">
        <f t="shared" si="5"/>
        <v>-37302.43</v>
      </c>
      <c r="I19" s="33">
        <f t="shared" si="5"/>
        <v>45354.38</v>
      </c>
      <c r="J19" s="33">
        <f t="shared" si="5"/>
        <v>81389.12</v>
      </c>
      <c r="K19" s="33">
        <f t="shared" si="5"/>
        <v>74701.75</v>
      </c>
      <c r="L19" s="33">
        <f t="shared" si="4"/>
        <v>437443.41</v>
      </c>
      <c r="M19"/>
    </row>
    <row r="20" spans="1:13" ht="17.25" customHeight="1">
      <c r="A20" s="27" t="s">
        <v>26</v>
      </c>
      <c r="B20" s="33">
        <v>2383.6</v>
      </c>
      <c r="C20" s="33">
        <v>4819.83</v>
      </c>
      <c r="D20" s="33">
        <v>18539.27</v>
      </c>
      <c r="E20" s="33">
        <v>15248.2</v>
      </c>
      <c r="F20" s="33">
        <v>18125.04</v>
      </c>
      <c r="G20" s="33">
        <v>10919.63</v>
      </c>
      <c r="H20" s="33">
        <v>6375.13</v>
      </c>
      <c r="I20" s="33">
        <v>613.43</v>
      </c>
      <c r="J20" s="33">
        <v>10077.83</v>
      </c>
      <c r="K20" s="33">
        <v>20095.97</v>
      </c>
      <c r="L20" s="33">
        <f t="shared" si="4"/>
        <v>107197.93000000001</v>
      </c>
      <c r="M20"/>
    </row>
    <row r="21" spans="1:13" ht="17.25" customHeight="1">
      <c r="A21" s="27" t="s">
        <v>27</v>
      </c>
      <c r="B21" s="33">
        <v>1367.99</v>
      </c>
      <c r="C21" s="29">
        <v>0</v>
      </c>
      <c r="D21" s="29">
        <v>0</v>
      </c>
      <c r="E21" s="29">
        <v>0</v>
      </c>
      <c r="F21" s="33">
        <v>1367.99</v>
      </c>
      <c r="G21" s="29">
        <v>0</v>
      </c>
      <c r="H21" s="33">
        <v>1367.99</v>
      </c>
      <c r="I21" s="29">
        <v>0</v>
      </c>
      <c r="J21" s="29">
        <v>0</v>
      </c>
      <c r="K21" s="29">
        <v>0</v>
      </c>
      <c r="L21" s="33">
        <f t="shared" si="4"/>
        <v>4103.97</v>
      </c>
      <c r="M21"/>
    </row>
    <row r="22" spans="1:13" ht="17.25" customHeight="1">
      <c r="A22" s="27" t="s">
        <v>28</v>
      </c>
      <c r="B22" s="30">
        <v>-3791.1</v>
      </c>
      <c r="C22" s="30">
        <v>0</v>
      </c>
      <c r="D22" s="30">
        <v>0</v>
      </c>
      <c r="E22" s="33">
        <v>-12481.2</v>
      </c>
      <c r="F22" s="33">
        <v>-14384.13</v>
      </c>
      <c r="G22" s="33">
        <v>-17501.33</v>
      </c>
      <c r="H22" s="30">
        <v>0</v>
      </c>
      <c r="I22" s="33">
        <v>-17225.2</v>
      </c>
      <c r="J22" s="30">
        <v>0</v>
      </c>
      <c r="K22" s="30">
        <v>0</v>
      </c>
      <c r="L22" s="33">
        <f t="shared" si="4"/>
        <v>-65382.96000000001</v>
      </c>
      <c r="M22"/>
    </row>
    <row r="23" spans="1:13" ht="17.25" customHeight="1">
      <c r="A23" s="27" t="s">
        <v>72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f t="shared" si="4"/>
        <v>0</v>
      </c>
      <c r="M23"/>
    </row>
    <row r="24" spans="1:13" ht="17.25" customHeight="1">
      <c r="A24" s="27" t="s">
        <v>73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f t="shared" si="4"/>
        <v>0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+B28+B33+B46</f>
        <v>-49371.15</v>
      </c>
      <c r="C27" s="33">
        <f t="shared" si="6"/>
        <v>-31230.9</v>
      </c>
      <c r="D27" s="33">
        <f t="shared" si="6"/>
        <v>-93426.1</v>
      </c>
      <c r="E27" s="33">
        <f t="shared" si="6"/>
        <v>-74157.64</v>
      </c>
      <c r="F27" s="33">
        <f t="shared" si="6"/>
        <v>-59193.8</v>
      </c>
      <c r="G27" s="33">
        <f t="shared" si="6"/>
        <v>-47416.1</v>
      </c>
      <c r="H27" s="33">
        <f t="shared" si="6"/>
        <v>-29302.56</v>
      </c>
      <c r="I27" s="33">
        <f t="shared" si="6"/>
        <v>-86869.24</v>
      </c>
      <c r="J27" s="33">
        <f t="shared" si="6"/>
        <v>-46229.3</v>
      </c>
      <c r="K27" s="33">
        <f t="shared" si="6"/>
        <v>-64981.6</v>
      </c>
      <c r="L27" s="33">
        <f aca="true" t="shared" si="7" ref="L27:L33">SUM(B27:K27)</f>
        <v>-582178.39</v>
      </c>
      <c r="M27"/>
    </row>
    <row r="28" spans="1:13" ht="18.75" customHeight="1">
      <c r="A28" s="27" t="s">
        <v>30</v>
      </c>
      <c r="B28" s="33">
        <f>B29+B30+B31+B32</f>
        <v>-29235.7</v>
      </c>
      <c r="C28" s="33">
        <f aca="true" t="shared" si="8" ref="C28:K28">C29+C30+C31+C32</f>
        <v>-31230.9</v>
      </c>
      <c r="D28" s="33">
        <f t="shared" si="8"/>
        <v>-93426.1</v>
      </c>
      <c r="E28" s="33">
        <f t="shared" si="8"/>
        <v>-67385.3</v>
      </c>
      <c r="F28" s="33">
        <f t="shared" si="8"/>
        <v>-59193.8</v>
      </c>
      <c r="G28" s="33">
        <f t="shared" si="8"/>
        <v>-47416.1</v>
      </c>
      <c r="H28" s="33">
        <f t="shared" si="8"/>
        <v>-21409.7</v>
      </c>
      <c r="I28" s="33">
        <f t="shared" si="8"/>
        <v>-40949.240000000005</v>
      </c>
      <c r="J28" s="33">
        <f t="shared" si="8"/>
        <v>-46229.3</v>
      </c>
      <c r="K28" s="33">
        <f t="shared" si="8"/>
        <v>-64981.6</v>
      </c>
      <c r="L28" s="33">
        <f t="shared" si="7"/>
        <v>-501457.73999999993</v>
      </c>
      <c r="M28"/>
    </row>
    <row r="29" spans="1:13" s="36" customFormat="1" ht="18.75" customHeight="1">
      <c r="A29" s="34" t="s">
        <v>76</v>
      </c>
      <c r="B29" s="33">
        <f>-ROUND((B8)*$E$3,2)</f>
        <v>-29235.7</v>
      </c>
      <c r="C29" s="33">
        <f aca="true" t="shared" si="9" ref="C29:K29">-ROUND((C8)*$E$3,2)</f>
        <v>-31230.9</v>
      </c>
      <c r="D29" s="33">
        <f t="shared" si="9"/>
        <v>-93426.1</v>
      </c>
      <c r="E29" s="33">
        <f t="shared" si="9"/>
        <v>-67385.3</v>
      </c>
      <c r="F29" s="33">
        <f t="shared" si="9"/>
        <v>-59193.8</v>
      </c>
      <c r="G29" s="33">
        <f t="shared" si="9"/>
        <v>-47416.1</v>
      </c>
      <c r="H29" s="33">
        <f t="shared" si="9"/>
        <v>-21409.7</v>
      </c>
      <c r="I29" s="33">
        <f t="shared" si="9"/>
        <v>-30573</v>
      </c>
      <c r="J29" s="33">
        <f t="shared" si="9"/>
        <v>-46229.3</v>
      </c>
      <c r="K29" s="33">
        <f t="shared" si="9"/>
        <v>-64981.6</v>
      </c>
      <c r="L29" s="33">
        <f t="shared" si="7"/>
        <v>-491081.49999999994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-7.08</v>
      </c>
      <c r="J30" s="17">
        <v>0</v>
      </c>
      <c r="K30" s="17">
        <v>0</v>
      </c>
      <c r="L30" s="28">
        <f t="shared" si="7"/>
        <v>-7.08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-143.09</v>
      </c>
      <c r="J31" s="17">
        <v>0</v>
      </c>
      <c r="K31" s="17">
        <v>0</v>
      </c>
      <c r="L31" s="33">
        <f t="shared" si="7"/>
        <v>-143.09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-10226.07</v>
      </c>
      <c r="J32" s="17">
        <v>0</v>
      </c>
      <c r="K32" s="17">
        <v>0</v>
      </c>
      <c r="L32" s="33">
        <f t="shared" si="7"/>
        <v>-10226.07</v>
      </c>
      <c r="M32"/>
    </row>
    <row r="33" spans="1:13" s="36" customFormat="1" ht="18.75" customHeight="1">
      <c r="A33" s="27" t="s">
        <v>34</v>
      </c>
      <c r="B33" s="38">
        <f aca="true" t="shared" si="10" ref="B33:K33">SUM(B34:B44)</f>
        <v>-20135.45</v>
      </c>
      <c r="C33" s="38">
        <f t="shared" si="10"/>
        <v>0</v>
      </c>
      <c r="D33" s="38">
        <f t="shared" si="10"/>
        <v>0</v>
      </c>
      <c r="E33" s="38">
        <f t="shared" si="10"/>
        <v>-6772.34</v>
      </c>
      <c r="F33" s="38">
        <f t="shared" si="10"/>
        <v>0</v>
      </c>
      <c r="G33" s="38">
        <f t="shared" si="10"/>
        <v>0</v>
      </c>
      <c r="H33" s="38">
        <f t="shared" si="10"/>
        <v>-7892.86</v>
      </c>
      <c r="I33" s="38">
        <f t="shared" si="10"/>
        <v>-45920</v>
      </c>
      <c r="J33" s="38">
        <f t="shared" si="10"/>
        <v>0</v>
      </c>
      <c r="K33" s="38">
        <f t="shared" si="10"/>
        <v>0</v>
      </c>
      <c r="L33" s="33">
        <f t="shared" si="7"/>
        <v>-80720.65</v>
      </c>
      <c r="M33"/>
    </row>
    <row r="34" spans="1:13" ht="18.75" customHeight="1">
      <c r="A34" s="37" t="s">
        <v>35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0">
        <f aca="true" t="shared" si="11" ref="L34:L46">SUM(B34:K34)</f>
        <v>0</v>
      </c>
      <c r="M34"/>
    </row>
    <row r="35" spans="1:13" ht="18.75" customHeight="1">
      <c r="A35" s="37" t="s">
        <v>36</v>
      </c>
      <c r="B35" s="38">
        <v>-20135.45</v>
      </c>
      <c r="C35" s="17">
        <v>0</v>
      </c>
      <c r="D35" s="17">
        <v>0</v>
      </c>
      <c r="E35" s="33">
        <v>-6772.34</v>
      </c>
      <c r="F35" s="28">
        <v>0</v>
      </c>
      <c r="G35" s="28">
        <v>0</v>
      </c>
      <c r="H35" s="33">
        <v>-7892.86</v>
      </c>
      <c r="I35" s="17">
        <v>0</v>
      </c>
      <c r="J35" s="28">
        <v>0</v>
      </c>
      <c r="K35" s="17">
        <v>0</v>
      </c>
      <c r="L35" s="33">
        <f>SUM(B35:K35)</f>
        <v>-34800.65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1"/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288000</v>
      </c>
      <c r="J42" s="17">
        <v>0</v>
      </c>
      <c r="K42" s="17">
        <v>0</v>
      </c>
      <c r="L42" s="17">
        <f>SUM(B42:K42)</f>
        <v>288000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-333920</v>
      </c>
      <c r="J43" s="17">
        <v>0</v>
      </c>
      <c r="K43" s="17">
        <v>0</v>
      </c>
      <c r="L43" s="17">
        <f>SUM(B43:K43)</f>
        <v>-333920</v>
      </c>
    </row>
    <row r="44" spans="1:12" ht="18.75" customHeight="1">
      <c r="A44" s="37" t="s">
        <v>45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1"/>
        <v>0</v>
      </c>
    </row>
    <row r="45" spans="1:13" ht="12" customHeight="1">
      <c r="A45" s="14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8"/>
      <c r="M45" s="39"/>
    </row>
    <row r="46" spans="1:13" ht="18.75" customHeight="1">
      <c r="A46" s="27" t="s">
        <v>46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1"/>
        <v>0</v>
      </c>
      <c r="M46" s="39"/>
    </row>
    <row r="47" spans="1:13" ht="12" customHeight="1">
      <c r="A47" s="27"/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30">
        <f>SUM(B47:K47)</f>
        <v>0</v>
      </c>
      <c r="M47" s="40"/>
    </row>
    <row r="48" spans="1:13" ht="18.75" customHeight="1">
      <c r="A48" s="19" t="s">
        <v>47</v>
      </c>
      <c r="B48" s="41">
        <f>IF(B17+B27+B40+B49&lt;0,0,B17+B27+B49)</f>
        <v>621577.06</v>
      </c>
      <c r="C48" s="41">
        <f aca="true" t="shared" si="12" ref="C48:K48">IF(C17+C27+C40+C49&lt;0,0,C17+C27+C49)</f>
        <v>428462.33</v>
      </c>
      <c r="D48" s="41">
        <f t="shared" si="12"/>
        <v>1430314.98</v>
      </c>
      <c r="E48" s="41">
        <f t="shared" si="12"/>
        <v>1170246.8900000001</v>
      </c>
      <c r="F48" s="41">
        <f t="shared" si="12"/>
        <v>1005108.3200000001</v>
      </c>
      <c r="G48" s="41">
        <f t="shared" si="12"/>
        <v>712101.54</v>
      </c>
      <c r="H48" s="41">
        <f t="shared" si="12"/>
        <v>307115.21</v>
      </c>
      <c r="I48" s="41">
        <f t="shared" si="12"/>
        <v>434905.63000000006</v>
      </c>
      <c r="J48" s="41">
        <f t="shared" si="12"/>
        <v>666232.9699999999</v>
      </c>
      <c r="K48" s="41">
        <f t="shared" si="12"/>
        <v>852049.79</v>
      </c>
      <c r="L48" s="42">
        <f>SUM(B48:K48)</f>
        <v>7628114.72</v>
      </c>
      <c r="M48" s="56"/>
    </row>
    <row r="49" spans="1:12" ht="18.75" customHeight="1">
      <c r="A49" s="27" t="s">
        <v>48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7">
        <f>SUM(C49:K49)</f>
        <v>0</v>
      </c>
    </row>
    <row r="50" spans="1:13" ht="18.75" customHeight="1">
      <c r="A50" s="27" t="s">
        <v>49</v>
      </c>
      <c r="B50" s="33">
        <f>IF(B17+B27+B40+B49&gt;0,0,B17+B27+B49)</f>
        <v>0</v>
      </c>
      <c r="C50" s="33">
        <f aca="true" t="shared" si="13" ref="C50:K50">IF(C17+C27+C40+C49&gt;0,0,C17+C27+C49)</f>
        <v>0</v>
      </c>
      <c r="D50" s="33">
        <f t="shared" si="13"/>
        <v>0</v>
      </c>
      <c r="E50" s="33">
        <f t="shared" si="13"/>
        <v>0</v>
      </c>
      <c r="F50" s="33">
        <f t="shared" si="13"/>
        <v>0</v>
      </c>
      <c r="G50" s="33">
        <f t="shared" si="13"/>
        <v>0</v>
      </c>
      <c r="H50" s="33">
        <f t="shared" si="13"/>
        <v>0</v>
      </c>
      <c r="I50" s="33">
        <f t="shared" si="13"/>
        <v>0</v>
      </c>
      <c r="J50" s="33">
        <f t="shared" si="13"/>
        <v>0</v>
      </c>
      <c r="K50" s="33">
        <f t="shared" si="13"/>
        <v>0</v>
      </c>
      <c r="L50" s="17">
        <f>SUM(C50:K50)</f>
        <v>0</v>
      </c>
      <c r="M50"/>
    </row>
    <row r="51" spans="1:12" ht="12" customHeight="1">
      <c r="A51" s="1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2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ht="12" customHeight="1">
      <c r="A53" s="9"/>
      <c r="B53" s="44"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/>
      <c r="L53" s="44"/>
    </row>
    <row r="54" spans="1:13" ht="18.75" customHeight="1">
      <c r="A54" s="45" t="s">
        <v>50</v>
      </c>
      <c r="B54" s="41">
        <f>SUM(B55:B68)</f>
        <v>621577.06</v>
      </c>
      <c r="C54" s="41">
        <f aca="true" t="shared" si="14" ref="C54:J54">SUM(C55:C66)</f>
        <v>428462.33</v>
      </c>
      <c r="D54" s="41">
        <f t="shared" si="14"/>
        <v>1430314.99</v>
      </c>
      <c r="E54" s="41">
        <f t="shared" si="14"/>
        <v>1170246.9</v>
      </c>
      <c r="F54" s="41">
        <f t="shared" si="14"/>
        <v>1005108.32</v>
      </c>
      <c r="G54" s="41">
        <f t="shared" si="14"/>
        <v>712101.54</v>
      </c>
      <c r="H54" s="41">
        <f t="shared" si="14"/>
        <v>307115.21</v>
      </c>
      <c r="I54" s="41">
        <f>SUM(I55:I69)</f>
        <v>434905.62</v>
      </c>
      <c r="J54" s="41">
        <f t="shared" si="14"/>
        <v>666232.97</v>
      </c>
      <c r="K54" s="41">
        <f>SUM(K55:K68)</f>
        <v>852049.79</v>
      </c>
      <c r="L54" s="46">
        <f>SUM(B54:K54)</f>
        <v>7628114.7299999995</v>
      </c>
      <c r="M54" s="40"/>
    </row>
    <row r="55" spans="1:13" ht="18.75" customHeight="1">
      <c r="A55" s="47" t="s">
        <v>51</v>
      </c>
      <c r="B55" s="48">
        <v>621577.06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aca="true" t="shared" si="15" ref="L55:L66">SUM(B55:K55)</f>
        <v>621577.06</v>
      </c>
      <c r="M55" s="40"/>
    </row>
    <row r="56" spans="1:12" ht="18.75" customHeight="1">
      <c r="A56" s="47" t="s">
        <v>61</v>
      </c>
      <c r="B56" s="17">
        <v>0</v>
      </c>
      <c r="C56" s="48">
        <v>374647.46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5"/>
        <v>374647.46</v>
      </c>
    </row>
    <row r="57" spans="1:12" ht="18.75" customHeight="1">
      <c r="A57" s="47" t="s">
        <v>62</v>
      </c>
      <c r="B57" s="17">
        <v>0</v>
      </c>
      <c r="C57" s="48">
        <v>53814.87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53814.87</v>
      </c>
    </row>
    <row r="58" spans="1:12" ht="18.75" customHeight="1">
      <c r="A58" s="47" t="s">
        <v>52</v>
      </c>
      <c r="B58" s="17">
        <v>0</v>
      </c>
      <c r="C58" s="17">
        <v>0</v>
      </c>
      <c r="D58" s="48">
        <v>1430314.99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1430314.99</v>
      </c>
    </row>
    <row r="59" spans="1:12" ht="18.75" customHeight="1">
      <c r="A59" s="47" t="s">
        <v>53</v>
      </c>
      <c r="B59" s="17">
        <v>0</v>
      </c>
      <c r="C59" s="17">
        <v>0</v>
      </c>
      <c r="D59" s="17">
        <v>0</v>
      </c>
      <c r="E59" s="48">
        <v>1170246.9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1170246.9</v>
      </c>
    </row>
    <row r="60" spans="1:12" ht="18.75" customHeight="1">
      <c r="A60" s="47" t="s">
        <v>54</v>
      </c>
      <c r="B60" s="17">
        <v>0</v>
      </c>
      <c r="C60" s="17">
        <v>0</v>
      </c>
      <c r="D60" s="17">
        <v>0</v>
      </c>
      <c r="E60" s="17">
        <v>0</v>
      </c>
      <c r="F60" s="48">
        <v>1005108.32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1005108.32</v>
      </c>
    </row>
    <row r="61" spans="1:12" ht="18.75" customHeight="1">
      <c r="A61" s="47" t="s">
        <v>55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48">
        <v>712101.54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712101.54</v>
      </c>
    </row>
    <row r="62" spans="1:12" ht="18.75" customHeight="1">
      <c r="A62" s="47" t="s">
        <v>56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48">
        <v>307115.21</v>
      </c>
      <c r="I62" s="17">
        <v>0</v>
      </c>
      <c r="J62" s="17">
        <v>0</v>
      </c>
      <c r="K62" s="17">
        <v>0</v>
      </c>
      <c r="L62" s="46">
        <f t="shared" si="15"/>
        <v>307115.21</v>
      </c>
    </row>
    <row r="63" spans="1:12" ht="18.75" customHeight="1">
      <c r="A63" s="47" t="s">
        <v>57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48">
        <v>434905.62</v>
      </c>
      <c r="J63" s="17">
        <v>0</v>
      </c>
      <c r="K63" s="17">
        <v>0</v>
      </c>
      <c r="L63" s="46">
        <f t="shared" si="15"/>
        <v>434905.62</v>
      </c>
    </row>
    <row r="64" spans="1:12" ht="18.75" customHeight="1">
      <c r="A64" s="47" t="s">
        <v>59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48">
        <v>666232.97</v>
      </c>
      <c r="K64" s="17">
        <v>0</v>
      </c>
      <c r="L64" s="46">
        <f t="shared" si="15"/>
        <v>666232.97</v>
      </c>
    </row>
    <row r="65" spans="1:12" ht="18.75" customHeight="1">
      <c r="A65" s="47" t="s">
        <v>69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49">
        <v>481493.34</v>
      </c>
      <c r="L65" s="46">
        <f t="shared" si="15"/>
        <v>481493.34</v>
      </c>
    </row>
    <row r="66" spans="1:12" ht="18.75" customHeight="1">
      <c r="A66" s="47" t="s">
        <v>70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/>
      <c r="L66" s="46">
        <f t="shared" si="15"/>
        <v>0</v>
      </c>
    </row>
    <row r="67" spans="1:12" ht="18.75" customHeight="1">
      <c r="A67" s="47" t="s">
        <v>77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48">
        <v>370556.45</v>
      </c>
      <c r="L67" s="46">
        <f>SUM(B67:K67)</f>
        <v>370556.45</v>
      </c>
    </row>
    <row r="68" spans="1:12" ht="18" customHeight="1">
      <c r="A68" s="50" t="s">
        <v>71</v>
      </c>
      <c r="B68" s="54">
        <v>0</v>
      </c>
      <c r="C68" s="54">
        <v>0</v>
      </c>
      <c r="D68" s="54">
        <v>0</v>
      </c>
      <c r="E68" s="54">
        <v>0</v>
      </c>
      <c r="F68" s="54">
        <v>0</v>
      </c>
      <c r="G68" s="54">
        <v>0</v>
      </c>
      <c r="H68" s="54">
        <v>0</v>
      </c>
      <c r="I68" s="54">
        <v>0</v>
      </c>
      <c r="J68" s="54">
        <v>0</v>
      </c>
      <c r="K68" s="54">
        <v>0</v>
      </c>
      <c r="L68" s="51">
        <f>SUM(B68:K68)</f>
        <v>0</v>
      </c>
    </row>
    <row r="69" spans="1:12" ht="18" customHeight="1">
      <c r="A69" s="52" t="s">
        <v>58</v>
      </c>
      <c r="H69"/>
      <c r="I69"/>
      <c r="J69"/>
      <c r="K69"/>
      <c r="L69"/>
    </row>
    <row r="70" spans="1:12" ht="18" customHeight="1">
      <c r="A70" s="55"/>
      <c r="H70"/>
      <c r="I70"/>
      <c r="J70"/>
      <c r="K70"/>
      <c r="L70"/>
    </row>
    <row r="71" spans="1:12" ht="18" customHeight="1">
      <c r="A71" s="53"/>
      <c r="H71"/>
      <c r="I71"/>
      <c r="J71"/>
      <c r="K71"/>
      <c r="L71"/>
    </row>
    <row r="72" spans="10:11" ht="14.25">
      <c r="J72"/>
      <c r="K72"/>
    </row>
    <row r="73" ht="14.25">
      <c r="K73"/>
    </row>
    <row r="74" ht="14.25">
      <c r="K74"/>
    </row>
    <row r="75" ht="14.25">
      <c r="K75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2021-05-18T17:47:09Z</dcterms:modified>
  <cp:category/>
  <cp:version/>
  <cp:contentType/>
  <cp:contentStatus/>
</cp:coreProperties>
</file>