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<sst xmlns="http://schemas.openxmlformats.org/spreadsheetml/2006/main" count="79" uniqueCount="78">
  <si>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</si>
  <si>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</si>
  <si>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</si>
  <si>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</si>
  <si>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</si>
  <si>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</si>
  <si>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</si>
  <si>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</si>
  <si>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</si>
  <si>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</si>
  <si>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</si>
  <si>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</si>
  <si>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</si>
  <si>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</si>
  <si>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</si>
  <si>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</si>
  <si>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</si>
  <si>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</si>
  <si>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</si>
  <si>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</si>
  <si>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</si>
  <si>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</si>
  <si>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</si>
  <si>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</si>
  <si>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</si>
  <si>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</si>
  <si>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</si>
  <si>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</si>
  <si>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</si>
  <si>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</si>
  <si>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</si>
  <si>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</si>
  <si>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</si>
  <si>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</si>
  <si>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</si>
  <si>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</si>
  <si>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</si>
  <si>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</si>
  <si>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</si>
  <si>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</si>
  <si>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</si>
  <si>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</si>
  <si>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</si>
  <si>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</si>
  <si>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</si>
  <si>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</si>
  <si>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</si>
  <si>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</si>
  <si>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</si>
  <si>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</si>
  <si>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</si>
  <si>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</si>
  <si>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</si>
  <si>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</si>
  <si>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</si>
  <si>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</si>
  <si>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</si>
  <si>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</si>
  <si>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</si>
  <si>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</si>
  <si>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</si>
  <si>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</si>
  <si>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</si>
  <si>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</si>
  <si>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</si>
  <si>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</si>
  <si>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</si>
  <si>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</si>
  <si>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</si>
  <si>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</si>
  <si>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</si>
  <si>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</si>
  <si>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</si>
  <si>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</si>
  <si>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</si>
  <si>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15/09/19 - VENCIMENTO 20/09/19</t>
  </si>
  <si>
    <t>5.1.1. Retida na Catraca ((1.1.) x Tarifa do Dia)</t>
  </si>
  <si>
    <t>7.13. Ambiental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</si>
</sst>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23840</v>
      </c>
      <c r="C7" s="10">
        <f>C8+C11</f>
        <v>36458</v>
      </c>
      <c r="D7" s="10">
        <f aca="true" t="shared" si="0" ref="D7:K7">D8+D11</f>
        <v>125491</v>
      </c>
      <c r="E7" s="10">
        <f t="shared" si="0"/>
        <v>101119</v>
      </c>
      <c r="F7" s="10">
        <f t="shared" si="0"/>
        <v>101857</v>
      </c>
      <c r="G7" s="10">
        <f t="shared" si="0"/>
        <v>50046</v>
      </c>
      <c r="H7" s="10">
        <f t="shared" si="0"/>
        <v>26811</v>
      </c>
      <c r="I7" s="10">
        <f t="shared" si="0"/>
        <v>47948</v>
      </c>
      <c r="J7" s="10">
        <f t="shared" si="0"/>
        <v>31837</v>
      </c>
      <c r="K7" s="10">
        <f t="shared" si="0"/>
        <v>82247</v>
      </c>
      <c r="L7" s="10">
        <f>SUM(B7:K7)</f>
        <v>627654</v>
      </c>
      <c r="M7" s="11"/>
    </row>
    <row r="8" spans="1:13" ht="17.25" customHeight="1">
      <c r="A8" s="12" t="s">
        <v>18</v>
      </c>
      <c r="B8" s="13">
        <f>B9+B10</f>
        <v>2212</v>
      </c>
      <c r="C8" s="13">
        <f aca="true" t="shared" si="1" ref="C8:K8">C9+C10</f>
        <v>2984</v>
      </c>
      <c r="D8" s="13">
        <f t="shared" si="1"/>
        <v>11693</v>
      </c>
      <c r="E8" s="13">
        <f t="shared" si="1"/>
        <v>8303</v>
      </c>
      <c r="F8" s="13">
        <f t="shared" si="1"/>
        <v>8219</v>
      </c>
      <c r="G8" s="13">
        <f t="shared" si="1"/>
        <v>4039</v>
      </c>
      <c r="H8" s="13">
        <f t="shared" si="1"/>
        <v>2130</v>
      </c>
      <c r="I8" s="13">
        <f t="shared" si="1"/>
        <v>3322</v>
      </c>
      <c r="J8" s="13">
        <f t="shared" si="1"/>
        <v>2341</v>
      </c>
      <c r="K8" s="13">
        <f t="shared" si="1"/>
        <v>5807</v>
      </c>
      <c r="L8" s="13">
        <f>SUM(B8:K8)</f>
        <v>51050</v>
      </c>
      <c r="M8"/>
    </row>
    <row r="9" spans="1:13" ht="17.25" customHeight="1">
      <c r="A9" s="14" t="s">
        <v>19</v>
      </c>
      <c r="B9" s="15">
        <v>2212</v>
      </c>
      <c r="C9" s="15">
        <v>2984</v>
      </c>
      <c r="D9" s="15">
        <v>11693</v>
      </c>
      <c r="E9" s="15">
        <v>8303</v>
      </c>
      <c r="F9" s="15">
        <v>8219</v>
      </c>
      <c r="G9" s="15">
        <v>4039</v>
      </c>
      <c r="H9" s="15">
        <v>2130</v>
      </c>
      <c r="I9" s="15">
        <v>3322</v>
      </c>
      <c r="J9" s="15">
        <v>2341</v>
      </c>
      <c r="K9" s="15">
        <v>5807</v>
      </c>
      <c r="L9" s="13">
        <f>SUM(B9:K9)</f>
        <v>51050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21628</v>
      </c>
      <c r="C11" s="15">
        <v>33474</v>
      </c>
      <c r="D11" s="15">
        <v>113798</v>
      </c>
      <c r="E11" s="15">
        <v>92816</v>
      </c>
      <c r="F11" s="15">
        <v>93638</v>
      </c>
      <c r="G11" s="15">
        <v>46007</v>
      </c>
      <c r="H11" s="15">
        <v>24681</v>
      </c>
      <c r="I11" s="15">
        <v>44626</v>
      </c>
      <c r="J11" s="15">
        <v>29496</v>
      </c>
      <c r="K11" s="15">
        <v>76440</v>
      </c>
      <c r="L11" s="13">
        <f>SUM(B11:K11)</f>
        <v>576604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1.032789620082446</v>
      </c>
      <c r="C15" s="22">
        <v>1.060301055620437</v>
      </c>
      <c r="D15" s="22">
        <v>1.03364566459528</v>
      </c>
      <c r="E15" s="22">
        <v>1.050152857761117</v>
      </c>
      <c r="F15" s="22">
        <v>1.041674492338329</v>
      </c>
      <c r="G15" s="22">
        <v>1.109261320598643</v>
      </c>
      <c r="H15" s="22">
        <v>0.89807440117841</v>
      </c>
      <c r="I15" s="22">
        <v>1.091990692071696</v>
      </c>
      <c r="J15" s="22">
        <v>1.131062370523481</v>
      </c>
      <c r="K15" s="22">
        <v>1.090852220085558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141690.41</v>
      </c>
      <c r="C17" s="25">
        <f aca="true" t="shared" si="2" ref="C17:K17">C18+C19+C20+C21+C22+C23+C24</f>
        <v>124716.69</v>
      </c>
      <c r="D17" s="25">
        <f t="shared" si="2"/>
        <v>497674</v>
      </c>
      <c r="E17" s="25">
        <f t="shared" si="2"/>
        <v>399451.89</v>
      </c>
      <c r="F17" s="25">
        <f t="shared" si="2"/>
        <v>355966.45999999996</v>
      </c>
      <c r="G17" s="25">
        <f t="shared" si="2"/>
        <v>195139.86</v>
      </c>
      <c r="H17" s="25">
        <f t="shared" si="2"/>
        <v>104142.89000000001</v>
      </c>
      <c r="I17" s="25">
        <f t="shared" si="2"/>
        <v>157496.84</v>
      </c>
      <c r="J17" s="25">
        <f t="shared" si="2"/>
        <v>139006.71</v>
      </c>
      <c r="K17" s="25">
        <f t="shared" si="2"/>
        <v>282372.47</v>
      </c>
      <c r="L17" s="25">
        <f>L18+L19+L20+L21+L22+L23+L24</f>
        <v>2397658.2200000007</v>
      </c>
      <c r="M17"/>
    </row>
    <row r="18" spans="1:13" ht="17.25" customHeight="1">
      <c r="A18" s="26" t="s">
        <v>24</v>
      </c>
      <c r="B18" s="33">
        <f aca="true" t="shared" si="3" ref="B18:K18">ROUND(B13*B7,2)</f>
        <v>137230.19</v>
      </c>
      <c r="C18" s="33">
        <f t="shared" si="3"/>
        <v>113078.13</v>
      </c>
      <c r="D18" s="33">
        <f t="shared" si="3"/>
        <v>463538.66</v>
      </c>
      <c r="E18" s="33">
        <f t="shared" si="3"/>
        <v>377740.14</v>
      </c>
      <c r="F18" s="33">
        <f t="shared" si="3"/>
        <v>336820.73</v>
      </c>
      <c r="G18" s="33">
        <f t="shared" si="3"/>
        <v>181852.15</v>
      </c>
      <c r="H18" s="33">
        <f t="shared" si="3"/>
        <v>107340.52</v>
      </c>
      <c r="I18" s="33">
        <f t="shared" si="3"/>
        <v>159441.48</v>
      </c>
      <c r="J18" s="33">
        <f t="shared" si="3"/>
        <v>113989.19</v>
      </c>
      <c r="K18" s="33">
        <f t="shared" si="3"/>
        <v>240432.66</v>
      </c>
      <c r="L18" s="33">
        <f aca="true" t="shared" si="4" ref="L18:L24">SUM(B18:K18)</f>
        <v>2231463.85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4499.73</v>
      </c>
      <c r="C19" s="33">
        <f t="shared" si="5"/>
        <v>6818.73</v>
      </c>
      <c r="D19" s="33">
        <f t="shared" si="5"/>
        <v>15596.07</v>
      </c>
      <c r="E19" s="33">
        <f t="shared" si="5"/>
        <v>18944.75</v>
      </c>
      <c r="F19" s="33">
        <f t="shared" si="5"/>
        <v>14036.83</v>
      </c>
      <c r="G19" s="33">
        <f t="shared" si="5"/>
        <v>19869.41</v>
      </c>
      <c r="H19" s="33">
        <f t="shared" si="5"/>
        <v>-10940.75</v>
      </c>
      <c r="I19" s="33">
        <f t="shared" si="5"/>
        <v>14667.13</v>
      </c>
      <c r="J19" s="33">
        <f t="shared" si="5"/>
        <v>14939.69</v>
      </c>
      <c r="K19" s="33">
        <f t="shared" si="5"/>
        <v>21843.84</v>
      </c>
      <c r="L19" s="33">
        <f t="shared" si="4"/>
        <v>120275.43000000001</v>
      </c>
      <c r="M19"/>
    </row>
    <row r="20" spans="1:13" ht="17.25" customHeight="1">
      <c r="A20" s="27" t="s">
        <v>26</v>
      </c>
      <c r="B20" s="33">
        <v>2383.6</v>
      </c>
      <c r="C20" s="33">
        <v>4819.83</v>
      </c>
      <c r="D20" s="33">
        <v>18539.27</v>
      </c>
      <c r="E20" s="33">
        <v>15248.2</v>
      </c>
      <c r="F20" s="33">
        <v>18125.04</v>
      </c>
      <c r="G20" s="33">
        <v>10919.63</v>
      </c>
      <c r="H20" s="33">
        <v>6375.13</v>
      </c>
      <c r="I20" s="33">
        <v>613.43</v>
      </c>
      <c r="J20" s="33">
        <v>10077.83</v>
      </c>
      <c r="K20" s="33">
        <v>20095.97</v>
      </c>
      <c r="L20" s="33">
        <f t="shared" si="4"/>
        <v>107197.93000000001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 t="shared" si="4"/>
        <v>4103.97</v>
      </c>
      <c r="M21"/>
    </row>
    <row r="22" spans="1:13" ht="17.25" customHeight="1">
      <c r="A22" s="27" t="s">
        <v>28</v>
      </c>
      <c r="B22" s="30">
        <v>-3791.1</v>
      </c>
      <c r="C22" s="30">
        <v>0</v>
      </c>
      <c r="D22" s="30">
        <v>0</v>
      </c>
      <c r="E22" s="33">
        <v>-12481.2</v>
      </c>
      <c r="F22" s="33">
        <v>-14384.13</v>
      </c>
      <c r="G22" s="33">
        <v>-17501.33</v>
      </c>
      <c r="H22" s="30">
        <v>0</v>
      </c>
      <c r="I22" s="33">
        <v>-17225.2</v>
      </c>
      <c r="J22" s="30">
        <v>0</v>
      </c>
      <c r="K22" s="30">
        <v>0</v>
      </c>
      <c r="L22" s="33">
        <f t="shared" si="4"/>
        <v>-65382.96000000001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-92505.06000000001</v>
      </c>
      <c r="C27" s="33">
        <f t="shared" si="6"/>
        <v>-12831.2</v>
      </c>
      <c r="D27" s="33">
        <f t="shared" si="6"/>
        <v>-50279.9</v>
      </c>
      <c r="E27" s="33">
        <f t="shared" si="6"/>
        <v>-42475.240000000005</v>
      </c>
      <c r="F27" s="33">
        <f t="shared" si="6"/>
        <v>-35341.7</v>
      </c>
      <c r="G27" s="33">
        <f t="shared" si="6"/>
        <v>-17367.7</v>
      </c>
      <c r="H27" s="33">
        <f t="shared" si="6"/>
        <v>-17051.86</v>
      </c>
      <c r="I27" s="33">
        <f t="shared" si="6"/>
        <v>-14284.6</v>
      </c>
      <c r="J27" s="33">
        <f t="shared" si="6"/>
        <v>-10066.3</v>
      </c>
      <c r="K27" s="33">
        <f t="shared" si="6"/>
        <v>-24970.1</v>
      </c>
      <c r="L27" s="33">
        <f aca="true" t="shared" si="7" ref="L27:L33">SUM(B27:K27)</f>
        <v>-317173.66</v>
      </c>
      <c r="M27"/>
    </row>
    <row r="28" spans="1:13" ht="18.75" customHeight="1">
      <c r="A28" s="27" t="s">
        <v>30</v>
      </c>
      <c r="B28" s="33">
        <f>B29+B30+B31+B32</f>
        <v>-9511.6</v>
      </c>
      <c r="C28" s="33">
        <f aca="true" t="shared" si="8" ref="C28:K28">C29+C30+C31+C32</f>
        <v>-12831.2</v>
      </c>
      <c r="D28" s="33">
        <f t="shared" si="8"/>
        <v>-50279.9</v>
      </c>
      <c r="E28" s="33">
        <f t="shared" si="8"/>
        <v>-35702.9</v>
      </c>
      <c r="F28" s="33">
        <f t="shared" si="8"/>
        <v>-35341.7</v>
      </c>
      <c r="G28" s="33">
        <f t="shared" si="8"/>
        <v>-17367.7</v>
      </c>
      <c r="H28" s="33">
        <f t="shared" si="8"/>
        <v>-9159</v>
      </c>
      <c r="I28" s="33">
        <f t="shared" si="8"/>
        <v>-14284.6</v>
      </c>
      <c r="J28" s="33">
        <f t="shared" si="8"/>
        <v>-10066.3</v>
      </c>
      <c r="K28" s="33">
        <f t="shared" si="8"/>
        <v>-24970.1</v>
      </c>
      <c r="L28" s="33">
        <f t="shared" si="7"/>
        <v>-219515</v>
      </c>
      <c r="M28"/>
    </row>
    <row r="29" spans="1:13" s="36" customFormat="1" ht="18.75" customHeight="1">
      <c r="A29" s="34" t="s">
        <v>76</v>
      </c>
      <c r="B29" s="33">
        <f>-ROUND((B8)*$E$3,2)</f>
        <v>-9511.6</v>
      </c>
      <c r="C29" s="33">
        <f>-ROUND((C8)*$E$3,2)</f>
        <v>-12831.2</v>
      </c>
      <c r="D29" s="33">
        <f aca="true" t="shared" si="9" ref="D29:K29">-ROUND((D8)*$E$3,2)</f>
        <v>-50279.9</v>
      </c>
      <c r="E29" s="33">
        <f t="shared" si="9"/>
        <v>-35702.9</v>
      </c>
      <c r="F29" s="33">
        <f t="shared" si="9"/>
        <v>-35341.7</v>
      </c>
      <c r="G29" s="33">
        <f t="shared" si="9"/>
        <v>-17367.7</v>
      </c>
      <c r="H29" s="33">
        <f t="shared" si="9"/>
        <v>-9159</v>
      </c>
      <c r="I29" s="33">
        <f t="shared" si="9"/>
        <v>-14284.6</v>
      </c>
      <c r="J29" s="33">
        <f t="shared" si="9"/>
        <v>-10066.3</v>
      </c>
      <c r="K29" s="33">
        <f t="shared" si="9"/>
        <v>-24970.1</v>
      </c>
      <c r="L29" s="33">
        <f t="shared" si="7"/>
        <v>-219515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-82993.46</v>
      </c>
      <c r="C33" s="38">
        <f t="shared" si="10"/>
        <v>0</v>
      </c>
      <c r="D33" s="38">
        <f t="shared" si="10"/>
        <v>0</v>
      </c>
      <c r="E33" s="38">
        <f t="shared" si="10"/>
        <v>-6772.34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-97658.66</v>
      </c>
      <c r="M33"/>
    </row>
    <row r="34" spans="1:13" ht="18.75" customHeight="1">
      <c r="A34" s="37" t="s">
        <v>35</v>
      </c>
      <c r="B34" s="17">
        <v>-62858.01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-62858.01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-6772.34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-34800.65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49185.34999999999</v>
      </c>
      <c r="C48" s="41">
        <f aca="true" t="shared" si="12" ref="C48:K48">IF(C17+C27+C40+C49&lt;0,0,C17+C27+C49)</f>
        <v>111885.49</v>
      </c>
      <c r="D48" s="41">
        <f t="shared" si="12"/>
        <v>447394.1</v>
      </c>
      <c r="E48" s="41">
        <f t="shared" si="12"/>
        <v>356976.65</v>
      </c>
      <c r="F48" s="41">
        <f t="shared" si="12"/>
        <v>320624.75999999995</v>
      </c>
      <c r="G48" s="41">
        <f t="shared" si="12"/>
        <v>177772.15999999997</v>
      </c>
      <c r="H48" s="41">
        <f t="shared" si="12"/>
        <v>87091.03000000001</v>
      </c>
      <c r="I48" s="41">
        <f t="shared" si="12"/>
        <v>143212.24</v>
      </c>
      <c r="J48" s="41">
        <f t="shared" si="12"/>
        <v>128940.40999999999</v>
      </c>
      <c r="K48" s="41">
        <f t="shared" si="12"/>
        <v>257402.36999999997</v>
      </c>
      <c r="L48" s="42">
        <f>SUM(B48:K48)</f>
        <v>2080484.5599999996</v>
      </c>
      <c r="M48" s="56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49185.35</v>
      </c>
      <c r="C54" s="41">
        <f aca="true" t="shared" si="14" ref="C54:J54">SUM(C55:C66)</f>
        <v>111885.49</v>
      </c>
      <c r="D54" s="41">
        <f t="shared" si="14"/>
        <v>447394.09</v>
      </c>
      <c r="E54" s="41">
        <f t="shared" si="14"/>
        <v>356976.64</v>
      </c>
      <c r="F54" s="41">
        <f t="shared" si="14"/>
        <v>320624.76</v>
      </c>
      <c r="G54" s="41">
        <f t="shared" si="14"/>
        <v>177772.16</v>
      </c>
      <c r="H54" s="41">
        <f t="shared" si="14"/>
        <v>87091.03</v>
      </c>
      <c r="I54" s="41">
        <f>SUM(I55:I69)</f>
        <v>143212.25</v>
      </c>
      <c r="J54" s="41">
        <f t="shared" si="14"/>
        <v>128940.42</v>
      </c>
      <c r="K54" s="41">
        <f>SUM(K55:K68)</f>
        <v>257402.37</v>
      </c>
      <c r="L54" s="46">
        <f>SUM(B54:K54)</f>
        <v>2080484.56</v>
      </c>
      <c r="M54" s="40"/>
    </row>
    <row r="55" spans="1:13" ht="18.75" customHeight="1">
      <c r="A55" s="47" t="s">
        <v>51</v>
      </c>
      <c r="B55" s="48">
        <v>49185.35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49185.35</v>
      </c>
      <c r="M55" s="40"/>
    </row>
    <row r="56" spans="1:12" ht="18.75" customHeight="1">
      <c r="A56" s="47" t="s">
        <v>61</v>
      </c>
      <c r="B56" s="17">
        <v>0</v>
      </c>
      <c r="C56" s="48">
        <v>97183.74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97183.74</v>
      </c>
    </row>
    <row r="57" spans="1:12" ht="18.75" customHeight="1">
      <c r="A57" s="47" t="s">
        <v>62</v>
      </c>
      <c r="B57" s="17">
        <v>0</v>
      </c>
      <c r="C57" s="48">
        <v>14701.75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14701.75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447394.09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447394.09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356976.64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356976.64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320624.76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320624.76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177772.16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177772.16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87091.03</v>
      </c>
      <c r="I62" s="17">
        <v>0</v>
      </c>
      <c r="J62" s="17">
        <v>0</v>
      </c>
      <c r="K62" s="17">
        <v>0</v>
      </c>
      <c r="L62" s="46">
        <f t="shared" si="15"/>
        <v>87091.03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48">
        <v>143212.25</v>
      </c>
      <c r="J63" s="17">
        <v>0</v>
      </c>
      <c r="K63" s="17">
        <v>0</v>
      </c>
      <c r="L63" s="46">
        <f t="shared" si="15"/>
        <v>143212.25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128940.42</v>
      </c>
      <c r="K64" s="17">
        <v>0</v>
      </c>
      <c r="L64" s="46">
        <f t="shared" si="15"/>
        <v>128940.42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120490.05</v>
      </c>
      <c r="L65" s="46">
        <f t="shared" si="15"/>
        <v>120490.05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/>
      <c r="L66" s="46">
        <f t="shared" si="15"/>
        <v>0</v>
      </c>
    </row>
    <row r="67" spans="1:12" ht="18.75" customHeight="1">
      <c r="A67" s="47" t="s">
        <v>77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136912.32</v>
      </c>
      <c r="L67" s="46">
        <f>SUM(B67:K67)</f>
        <v>136912.32</v>
      </c>
    </row>
    <row r="68" spans="1:12" ht="18" customHeight="1">
      <c r="A68" s="50" t="s">
        <v>71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1">
        <f>SUM(B68:K68)</f>
        <v>0</v>
      </c>
    </row>
    <row r="69" spans="1:12" ht="18" customHeight="1">
      <c r="A69" s="52" t="s">
        <v>58</v>
      </c>
      <c r="H69"/>
      <c r="I69"/>
      <c r="J69"/>
      <c r="K69"/>
      <c r="L69"/>
    </row>
    <row r="70" spans="1:12" ht="18" customHeight="1">
      <c r="A70" s="55"/>
      <c r="I70"/>
      <c r="J70"/>
      <c r="K70"/>
      <c r="L70"/>
    </row>
    <row r="71" spans="1:12" ht="18" customHeight="1">
      <c r="A71" s="53"/>
      <c r="I71"/>
      <c r="J71"/>
      <c r="K71"/>
      <c r="L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2021-05-18T17:35:38Z</dcterms:modified>
  <cp:category/>
  <cp:version/>
  <cp:contentType/>
  <cp:contentStatus/>
</cp:coreProperties>
</file>