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<sst xmlns="http://schemas.openxmlformats.org/spreadsheetml/2006/main" count="79" uniqueCount="78">
  <si>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</si>
  <si>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</si>
  <si>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</si>
  <si>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</si>
  <si>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</si>
  <si>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</si>
  <si>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</si>
  <si>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</si>
  <si>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</si>
  <si>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</si>
  <si>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</si>
  <si>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</si>
  <si>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</si>
  <si>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</si>
  <si>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</si>
  <si>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</si>
  <si>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</si>
  <si>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</si>
  <si>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</si>
  <si>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</si>
  <si>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</si>
  <si>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</si>
  <si>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</si>
  <si>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</si>
  <si>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</si>
  <si>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</si>
  <si>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</si>
  <si>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</si>
  <si>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</si>
  <si>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</si>
  <si>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</si>
  <si>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</si>
  <si>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</si>
  <si>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</si>
  <si>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</si>
  <si>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</si>
  <si>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</si>
  <si>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</si>
  <si>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</si>
  <si>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</si>
  <si>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</si>
  <si>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</si>
  <si>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</si>
  <si>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</si>
  <si>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</si>
  <si>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</si>
  <si>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</si>
  <si>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</si>
  <si>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</si>
  <si>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</si>
  <si>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</si>
  <si>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</si>
  <si>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</si>
  <si>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</si>
  <si>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</si>
  <si>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</si>
  <si>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</si>
  <si>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</si>
  <si>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</si>
  <si>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</si>
  <si>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</si>
  <si>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</si>
  <si>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</si>
  <si>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</si>
  <si>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</si>
  <si>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</si>
  <si>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</si>
  <si>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</si>
  <si>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</si>
  <si>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</si>
  <si>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</si>
  <si>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</si>
  <si>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</si>
  <si>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</si>
  <si>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</si>
  <si>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13/09/19 - VENCIMENTO 20/09/19</t>
  </si>
  <si>
    <t>5.1.1. Retida na Catraca ((1.1.) x Tarifa do Dia)</t>
  </si>
  <si>
    <t>7.13. Ambiental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</si>
</sst>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104889</v>
      </c>
      <c r="C7" s="10">
        <f>C8+C11</f>
        <v>134985</v>
      </c>
      <c r="D7" s="10">
        <f aca="true" t="shared" si="0" ref="D7:K7">D8+D11</f>
        <v>388434</v>
      </c>
      <c r="E7" s="10">
        <f t="shared" si="0"/>
        <v>321416</v>
      </c>
      <c r="F7" s="10">
        <f t="shared" si="0"/>
        <v>311120</v>
      </c>
      <c r="G7" s="10">
        <f t="shared" si="0"/>
        <v>187088</v>
      </c>
      <c r="H7" s="10">
        <f t="shared" si="0"/>
        <v>84421</v>
      </c>
      <c r="I7" s="10">
        <f t="shared" si="0"/>
        <v>147608</v>
      </c>
      <c r="J7" s="10">
        <f t="shared" si="0"/>
        <v>167100</v>
      </c>
      <c r="K7" s="10">
        <f t="shared" si="0"/>
        <v>278283</v>
      </c>
      <c r="L7" s="10">
        <f>SUM(B7:K7)</f>
        <v>2125344</v>
      </c>
      <c r="M7" s="11"/>
    </row>
    <row r="8" spans="1:13" ht="17.25" customHeight="1">
      <c r="A8" s="12" t="s">
        <v>18</v>
      </c>
      <c r="B8" s="13">
        <f>B9+B10</f>
        <v>6718</v>
      </c>
      <c r="C8" s="13">
        <f aca="true" t="shared" si="1" ref="C8:K8">C9+C10</f>
        <v>7674</v>
      </c>
      <c r="D8" s="13">
        <f t="shared" si="1"/>
        <v>23016</v>
      </c>
      <c r="E8" s="13">
        <f t="shared" si="1"/>
        <v>17156</v>
      </c>
      <c r="F8" s="13">
        <f t="shared" si="1"/>
        <v>15026</v>
      </c>
      <c r="G8" s="13">
        <f t="shared" si="1"/>
        <v>11289</v>
      </c>
      <c r="H8" s="13">
        <f t="shared" si="1"/>
        <v>5095</v>
      </c>
      <c r="I8" s="13">
        <f t="shared" si="1"/>
        <v>7333</v>
      </c>
      <c r="J8" s="13">
        <f t="shared" si="1"/>
        <v>10551</v>
      </c>
      <c r="K8" s="13">
        <f t="shared" si="1"/>
        <v>16018</v>
      </c>
      <c r="L8" s="13">
        <f>SUM(B8:K8)</f>
        <v>119876</v>
      </c>
      <c r="M8"/>
    </row>
    <row r="9" spans="1:13" ht="17.25" customHeight="1">
      <c r="A9" s="14" t="s">
        <v>19</v>
      </c>
      <c r="B9" s="15">
        <v>6718</v>
      </c>
      <c r="C9" s="15">
        <v>7674</v>
      </c>
      <c r="D9" s="15">
        <v>23016</v>
      </c>
      <c r="E9" s="15">
        <v>17156</v>
      </c>
      <c r="F9" s="15">
        <v>15026</v>
      </c>
      <c r="G9" s="15">
        <v>11289</v>
      </c>
      <c r="H9" s="15">
        <v>5095</v>
      </c>
      <c r="I9" s="15">
        <v>7333</v>
      </c>
      <c r="J9" s="15">
        <v>10551</v>
      </c>
      <c r="K9" s="15">
        <v>16018</v>
      </c>
      <c r="L9" s="13">
        <f>SUM(B9:K9)</f>
        <v>119876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98171</v>
      </c>
      <c r="C11" s="15">
        <v>127311</v>
      </c>
      <c r="D11" s="15">
        <v>365418</v>
      </c>
      <c r="E11" s="15">
        <v>304260</v>
      </c>
      <c r="F11" s="15">
        <v>296094</v>
      </c>
      <c r="G11" s="15">
        <v>175799</v>
      </c>
      <c r="H11" s="15">
        <v>79326</v>
      </c>
      <c r="I11" s="15">
        <v>140275</v>
      </c>
      <c r="J11" s="15">
        <v>156549</v>
      </c>
      <c r="K11" s="15">
        <v>262265</v>
      </c>
      <c r="L11" s="13">
        <f>SUM(B11:K11)</f>
        <v>2005468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1.032789620082446</v>
      </c>
      <c r="C15" s="22">
        <v>1.060301055620437</v>
      </c>
      <c r="D15" s="22">
        <v>1.03364566459528</v>
      </c>
      <c r="E15" s="22">
        <v>1.050152857761117</v>
      </c>
      <c r="F15" s="22">
        <v>1.041674492338329</v>
      </c>
      <c r="G15" s="22">
        <v>1.109261320598643</v>
      </c>
      <c r="H15" s="22">
        <v>0.89807440117841</v>
      </c>
      <c r="I15" s="22">
        <v>1.091990692071696</v>
      </c>
      <c r="J15" s="22">
        <v>1.131062370523481</v>
      </c>
      <c r="K15" s="22">
        <v>1.090852220085558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623530.51</v>
      </c>
      <c r="C17" s="25">
        <f aca="true" t="shared" si="2" ref="C17:K17">C18+C19+C20+C21+C22+C23+C24</f>
        <v>448735.52</v>
      </c>
      <c r="D17" s="25">
        <f t="shared" si="2"/>
        <v>1501611.5</v>
      </c>
      <c r="E17" s="25">
        <f t="shared" si="2"/>
        <v>1263666.2200000002</v>
      </c>
      <c r="F17" s="25">
        <f t="shared" si="2"/>
        <v>1076795.7200000002</v>
      </c>
      <c r="G17" s="25">
        <f t="shared" si="2"/>
        <v>747518.18</v>
      </c>
      <c r="H17" s="25">
        <f t="shared" si="2"/>
        <v>311281.42</v>
      </c>
      <c r="I17" s="25">
        <f t="shared" si="2"/>
        <v>519381.9000000001</v>
      </c>
      <c r="J17" s="25">
        <f t="shared" si="2"/>
        <v>686775.2999999999</v>
      </c>
      <c r="K17" s="25">
        <f t="shared" si="2"/>
        <v>907509.3699999999</v>
      </c>
      <c r="L17" s="25">
        <f>L18+L19+L20+L21+L22+L23+L24</f>
        <v>8086805.639999999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603772.55</v>
      </c>
      <c r="C18" s="33">
        <f t="shared" si="3"/>
        <v>418669.48</v>
      </c>
      <c r="D18" s="33">
        <f t="shared" si="3"/>
        <v>1434797.51</v>
      </c>
      <c r="E18" s="33">
        <f t="shared" si="3"/>
        <v>1200681.61</v>
      </c>
      <c r="F18" s="33">
        <f t="shared" si="3"/>
        <v>1028811.62</v>
      </c>
      <c r="G18" s="33">
        <f t="shared" si="3"/>
        <v>679821.67</v>
      </c>
      <c r="H18" s="33">
        <f t="shared" si="3"/>
        <v>337987.92</v>
      </c>
      <c r="I18" s="33">
        <f t="shared" si="3"/>
        <v>490840.88</v>
      </c>
      <c r="J18" s="33">
        <f t="shared" si="3"/>
        <v>598284.84</v>
      </c>
      <c r="K18" s="33">
        <f t="shared" si="3"/>
        <v>813504.69</v>
      </c>
      <c r="L18" s="33">
        <f aca="true" t="shared" si="4" ref="L18:L24">SUM(B18:K18)</f>
        <v>7607172.77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19797.47</v>
      </c>
      <c r="C19" s="33">
        <f t="shared" si="5"/>
        <v>25246.21</v>
      </c>
      <c r="D19" s="33">
        <f t="shared" si="5"/>
        <v>48274.72</v>
      </c>
      <c r="E19" s="33">
        <f t="shared" si="5"/>
        <v>60217.61</v>
      </c>
      <c r="F19" s="33">
        <f t="shared" si="5"/>
        <v>42875.2</v>
      </c>
      <c r="G19" s="33">
        <f t="shared" si="5"/>
        <v>74278.21</v>
      </c>
      <c r="H19" s="33">
        <f t="shared" si="5"/>
        <v>-34449.62</v>
      </c>
      <c r="I19" s="33">
        <f t="shared" si="5"/>
        <v>45152.79</v>
      </c>
      <c r="J19" s="33">
        <f t="shared" si="5"/>
        <v>78412.63</v>
      </c>
      <c r="K19" s="33">
        <f t="shared" si="5"/>
        <v>73908.71</v>
      </c>
      <c r="L19" s="33">
        <f t="shared" si="4"/>
        <v>433713.93000000005</v>
      </c>
      <c r="M19"/>
    </row>
    <row r="20" spans="1:13" ht="17.25" customHeight="1">
      <c r="A20" s="27" t="s">
        <v>26</v>
      </c>
      <c r="B20" s="33">
        <v>2383.6</v>
      </c>
      <c r="C20" s="33">
        <v>4819.83</v>
      </c>
      <c r="D20" s="33">
        <v>18539.27</v>
      </c>
      <c r="E20" s="33">
        <v>15248.2</v>
      </c>
      <c r="F20" s="33">
        <v>18125.04</v>
      </c>
      <c r="G20" s="33">
        <v>10919.63</v>
      </c>
      <c r="H20" s="33">
        <v>6375.13</v>
      </c>
      <c r="I20" s="33">
        <v>613.43</v>
      </c>
      <c r="J20" s="33">
        <v>10077.83</v>
      </c>
      <c r="K20" s="33">
        <v>20095.97</v>
      </c>
      <c r="L20" s="33">
        <f t="shared" si="4"/>
        <v>107197.93000000001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 t="shared" si="4"/>
        <v>4103.97</v>
      </c>
      <c r="M21"/>
    </row>
    <row r="22" spans="1:13" ht="17.25" customHeight="1">
      <c r="A22" s="27" t="s">
        <v>28</v>
      </c>
      <c r="B22" s="30">
        <v>-3791.1</v>
      </c>
      <c r="C22" s="30">
        <v>0</v>
      </c>
      <c r="D22" s="30">
        <v>0</v>
      </c>
      <c r="E22" s="33">
        <v>-12481.2</v>
      </c>
      <c r="F22" s="33">
        <v>-14384.13</v>
      </c>
      <c r="G22" s="33">
        <v>-17501.33</v>
      </c>
      <c r="H22" s="30">
        <v>0</v>
      </c>
      <c r="I22" s="33">
        <v>-17225.2</v>
      </c>
      <c r="J22" s="30">
        <v>0</v>
      </c>
      <c r="K22" s="30">
        <v>0</v>
      </c>
      <c r="L22" s="33">
        <f t="shared" si="4"/>
        <v>-65382.96000000001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-413899.35000000003</v>
      </c>
      <c r="C27" s="33">
        <f t="shared" si="6"/>
        <v>-321016.39999999997</v>
      </c>
      <c r="D27" s="33">
        <f t="shared" si="6"/>
        <v>-1031135.1599999999</v>
      </c>
      <c r="E27" s="33">
        <f t="shared" si="6"/>
        <v>-744005.14</v>
      </c>
      <c r="F27" s="33">
        <f t="shared" si="6"/>
        <v>-713232.9400000001</v>
      </c>
      <c r="G27" s="33">
        <f t="shared" si="6"/>
        <v>-356342.7</v>
      </c>
      <c r="H27" s="33">
        <f t="shared" si="6"/>
        <v>-283462.58</v>
      </c>
      <c r="I27" s="33">
        <f t="shared" si="6"/>
        <v>-339882.15</v>
      </c>
      <c r="J27" s="33">
        <f t="shared" si="6"/>
        <v>-468581.26999999996</v>
      </c>
      <c r="K27" s="33">
        <f t="shared" si="6"/>
        <v>-594017.53</v>
      </c>
      <c r="L27" s="33">
        <f aca="true" t="shared" si="7" ref="L27:L34">SUM(B27:K27)</f>
        <v>-5265575.22</v>
      </c>
      <c r="M27"/>
    </row>
    <row r="28" spans="1:13" ht="18.75" customHeight="1">
      <c r="A28" s="27" t="s">
        <v>30</v>
      </c>
      <c r="B28" s="33">
        <f>B29+B30+B31+B32</f>
        <v>-28887.4</v>
      </c>
      <c r="C28" s="33">
        <f aca="true" t="shared" si="8" ref="C28:K28">C29+C30+C31+C32</f>
        <v>-32998.2</v>
      </c>
      <c r="D28" s="33">
        <f t="shared" si="8"/>
        <v>-98968.8</v>
      </c>
      <c r="E28" s="33">
        <f t="shared" si="8"/>
        <v>-73770.8</v>
      </c>
      <c r="F28" s="33">
        <f t="shared" si="8"/>
        <v>-64611.8</v>
      </c>
      <c r="G28" s="33">
        <f t="shared" si="8"/>
        <v>-48542.7</v>
      </c>
      <c r="H28" s="33">
        <f t="shared" si="8"/>
        <v>-21908.5</v>
      </c>
      <c r="I28" s="33">
        <f t="shared" si="8"/>
        <v>-41962.15</v>
      </c>
      <c r="J28" s="33">
        <f t="shared" si="8"/>
        <v>-45369.3</v>
      </c>
      <c r="K28" s="33">
        <f t="shared" si="8"/>
        <v>-68877.4</v>
      </c>
      <c r="L28" s="33">
        <f t="shared" si="7"/>
        <v>-525897.05</v>
      </c>
      <c r="M28"/>
    </row>
    <row r="29" spans="1:13" s="36" customFormat="1" ht="18.75" customHeight="1">
      <c r="A29" s="34" t="s">
        <v>76</v>
      </c>
      <c r="B29" s="33">
        <f>-ROUND((B8)*$E$3,2)</f>
        <v>-28887.4</v>
      </c>
      <c r="C29" s="33">
        <f aca="true" t="shared" si="9" ref="C29:K29">-ROUND((C8)*$E$3,2)</f>
        <v>-32998.2</v>
      </c>
      <c r="D29" s="33">
        <f t="shared" si="9"/>
        <v>-98968.8</v>
      </c>
      <c r="E29" s="33">
        <f t="shared" si="9"/>
        <v>-73770.8</v>
      </c>
      <c r="F29" s="33">
        <f t="shared" si="9"/>
        <v>-64611.8</v>
      </c>
      <c r="G29" s="33">
        <f t="shared" si="9"/>
        <v>-48542.7</v>
      </c>
      <c r="H29" s="33">
        <f t="shared" si="9"/>
        <v>-21908.5</v>
      </c>
      <c r="I29" s="33">
        <f t="shared" si="9"/>
        <v>-31531.9</v>
      </c>
      <c r="J29" s="33">
        <f t="shared" si="9"/>
        <v>-45369.3</v>
      </c>
      <c r="K29" s="33">
        <f t="shared" si="9"/>
        <v>-68877.4</v>
      </c>
      <c r="L29" s="33">
        <f t="shared" si="7"/>
        <v>-515466.80000000005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-10.22</v>
      </c>
      <c r="J30" s="17">
        <v>0</v>
      </c>
      <c r="K30" s="17">
        <v>0</v>
      </c>
      <c r="L30" s="28">
        <f t="shared" si="7"/>
        <v>-10.22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-137.59</v>
      </c>
      <c r="J31" s="17">
        <v>0</v>
      </c>
      <c r="K31" s="17">
        <v>0</v>
      </c>
      <c r="L31" s="33">
        <f t="shared" si="7"/>
        <v>-137.59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-10282.44</v>
      </c>
      <c r="J32" s="17">
        <v>0</v>
      </c>
      <c r="K32" s="17">
        <v>0</v>
      </c>
      <c r="L32" s="33">
        <f t="shared" si="7"/>
        <v>-10282.44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-385011.95</v>
      </c>
      <c r="C33" s="38">
        <f t="shared" si="10"/>
        <v>-288018.19999999995</v>
      </c>
      <c r="D33" s="38">
        <f t="shared" si="10"/>
        <v>-932166.3599999999</v>
      </c>
      <c r="E33" s="38">
        <f t="shared" si="10"/>
        <v>-670234.34</v>
      </c>
      <c r="F33" s="38">
        <f t="shared" si="10"/>
        <v>-648621.14</v>
      </c>
      <c r="G33" s="38">
        <f t="shared" si="10"/>
        <v>-307800</v>
      </c>
      <c r="H33" s="38">
        <f t="shared" si="10"/>
        <v>-261554.08000000002</v>
      </c>
      <c r="I33" s="38">
        <f t="shared" si="10"/>
        <v>-297920</v>
      </c>
      <c r="J33" s="38">
        <f t="shared" si="10"/>
        <v>-423211.97</v>
      </c>
      <c r="K33" s="38">
        <f t="shared" si="10"/>
        <v>-525140.13</v>
      </c>
      <c r="L33" s="33">
        <f t="shared" si="7"/>
        <v>-4739678.17</v>
      </c>
      <c r="M33"/>
    </row>
    <row r="34" spans="1:13" ht="18.75" customHeight="1">
      <c r="A34" s="37" t="s">
        <v>35</v>
      </c>
      <c r="B34" s="38">
        <v>-62858.01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-62858.01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-6772.34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-34800.65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4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419398.62</v>
      </c>
      <c r="C42" s="17">
        <v>380445.37</v>
      </c>
      <c r="D42" s="17">
        <v>1235721.02</v>
      </c>
      <c r="E42" s="17">
        <v>848700</v>
      </c>
      <c r="F42" s="17">
        <v>841996.64</v>
      </c>
      <c r="G42" s="17">
        <v>401760</v>
      </c>
      <c r="H42" s="17">
        <v>335581.43</v>
      </c>
      <c r="I42" s="17">
        <v>288000</v>
      </c>
      <c r="J42" s="17">
        <v>592698.91</v>
      </c>
      <c r="K42" s="17">
        <v>684863.36</v>
      </c>
      <c r="L42" s="17">
        <f>SUM(B42:K42)</f>
        <v>6029165.350000001</v>
      </c>
    </row>
    <row r="43" spans="1:12" ht="18.75" customHeight="1">
      <c r="A43" s="37" t="s">
        <v>44</v>
      </c>
      <c r="B43" s="17">
        <v>-721417.11</v>
      </c>
      <c r="C43" s="17">
        <v>-668463.57</v>
      </c>
      <c r="D43" s="17">
        <v>-2167887.38</v>
      </c>
      <c r="E43" s="17">
        <v>-1512162</v>
      </c>
      <c r="F43" s="17">
        <v>-1490617.78</v>
      </c>
      <c r="G43" s="17">
        <v>-709560</v>
      </c>
      <c r="H43" s="17">
        <v>-589242.65</v>
      </c>
      <c r="I43" s="17">
        <v>-585920</v>
      </c>
      <c r="J43" s="17">
        <v>-1015910.88</v>
      </c>
      <c r="K43" s="17">
        <v>-1210003.49</v>
      </c>
      <c r="L43" s="17">
        <f>SUM(B43:K43)</f>
        <v>-10671184.860000001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209631.15999999997</v>
      </c>
      <c r="C48" s="41">
        <f aca="true" t="shared" si="12" ref="C48:K48">IF(C17+C27+C40+C49&lt;0,0,C17+C27+C49)</f>
        <v>127719.12000000005</v>
      </c>
      <c r="D48" s="41">
        <f t="shared" si="12"/>
        <v>470476.3400000001</v>
      </c>
      <c r="E48" s="41">
        <f t="shared" si="12"/>
        <v>519661.0800000002</v>
      </c>
      <c r="F48" s="41">
        <f t="shared" si="12"/>
        <v>363562.78000000014</v>
      </c>
      <c r="G48" s="41">
        <f t="shared" si="12"/>
        <v>391175.48000000004</v>
      </c>
      <c r="H48" s="41">
        <f t="shared" si="12"/>
        <v>27818.839999999967</v>
      </c>
      <c r="I48" s="41">
        <f t="shared" si="12"/>
        <v>179499.75000000006</v>
      </c>
      <c r="J48" s="41">
        <f t="shared" si="12"/>
        <v>218194.02999999997</v>
      </c>
      <c r="K48" s="41">
        <f t="shared" si="12"/>
        <v>313491.83999999985</v>
      </c>
      <c r="L48" s="42">
        <f>SUM(B48:K48)</f>
        <v>2821230.42</v>
      </c>
      <c r="M48" s="56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209631.16</v>
      </c>
      <c r="C54" s="41">
        <f aca="true" t="shared" si="14" ref="C54:J54">SUM(C55:C66)</f>
        <v>127719.12</v>
      </c>
      <c r="D54" s="41">
        <f t="shared" si="14"/>
        <v>470476.33</v>
      </c>
      <c r="E54" s="41">
        <f t="shared" si="14"/>
        <v>519661.08</v>
      </c>
      <c r="F54" s="41">
        <f t="shared" si="14"/>
        <v>363562.78</v>
      </c>
      <c r="G54" s="41">
        <f t="shared" si="14"/>
        <v>391175.48</v>
      </c>
      <c r="H54" s="41">
        <f t="shared" si="14"/>
        <v>27818.83</v>
      </c>
      <c r="I54" s="41">
        <f>SUM(I55:I69)</f>
        <v>179499.75</v>
      </c>
      <c r="J54" s="41">
        <f t="shared" si="14"/>
        <v>218194.03</v>
      </c>
      <c r="K54" s="41">
        <f>SUM(K55:K68)</f>
        <v>313491.84</v>
      </c>
      <c r="L54" s="46">
        <f>SUM(B54:K54)</f>
        <v>2821230.4</v>
      </c>
      <c r="M54" s="40"/>
    </row>
    <row r="55" spans="1:13" ht="18.75" customHeight="1">
      <c r="A55" s="47" t="s">
        <v>51</v>
      </c>
      <c r="B55" s="48">
        <v>209631.16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209631.16</v>
      </c>
      <c r="M55" s="40"/>
    </row>
    <row r="56" spans="1:12" ht="18.75" customHeight="1">
      <c r="A56" s="47" t="s">
        <v>61</v>
      </c>
      <c r="B56" s="17">
        <v>0</v>
      </c>
      <c r="C56" s="48">
        <v>108561.25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108561.25</v>
      </c>
    </row>
    <row r="57" spans="1:12" ht="18.75" customHeight="1">
      <c r="A57" s="47" t="s">
        <v>62</v>
      </c>
      <c r="B57" s="17">
        <v>0</v>
      </c>
      <c r="C57" s="48">
        <v>19157.87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19157.87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470476.33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470476.33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519661.08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519661.08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363562.78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363562.78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391175.48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391175.48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27818.83</v>
      </c>
      <c r="I62" s="17">
        <v>0</v>
      </c>
      <c r="J62" s="17">
        <v>0</v>
      </c>
      <c r="K62" s="17">
        <v>0</v>
      </c>
      <c r="L62" s="46">
        <f t="shared" si="15"/>
        <v>27818.83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48">
        <v>179499.75</v>
      </c>
      <c r="J63" s="17">
        <v>0</v>
      </c>
      <c r="K63" s="17">
        <v>0</v>
      </c>
      <c r="L63" s="46">
        <f t="shared" si="15"/>
        <v>179499.75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218194.03</v>
      </c>
      <c r="K64" s="17">
        <v>0</v>
      </c>
      <c r="L64" s="46">
        <f t="shared" si="15"/>
        <v>218194.03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313491.84</v>
      </c>
      <c r="L65" s="46">
        <f t="shared" si="15"/>
        <v>313491.84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5"/>
        <v>0</v>
      </c>
    </row>
    <row r="67" spans="1:12" ht="18.75" customHeight="1">
      <c r="A67" s="47" t="s">
        <v>77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50" t="s">
        <v>71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1">
        <f>SUM(B68:K68)</f>
        <v>0</v>
      </c>
    </row>
    <row r="69" spans="1:12" ht="18" customHeight="1">
      <c r="A69" s="52" t="s">
        <v>58</v>
      </c>
      <c r="H69"/>
      <c r="I69"/>
      <c r="J69"/>
      <c r="K69"/>
      <c r="L69"/>
    </row>
    <row r="70" spans="1:12" ht="18" customHeight="1">
      <c r="A70" s="55"/>
      <c r="I70"/>
      <c r="J70"/>
      <c r="K70"/>
      <c r="L70"/>
    </row>
    <row r="71" spans="1:12" ht="18" customHeight="1">
      <c r="A71" s="53"/>
      <c r="I71"/>
      <c r="J71"/>
      <c r="K71"/>
      <c r="L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2021-05-18T17:28:47Z</dcterms:modified>
  <cp:category/>
  <cp:version/>
  <cp:contentType/>
  <cp:contentStatus/>
</cp:coreProperties>
</file>