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<sst xmlns="http://schemas.openxmlformats.org/spreadsheetml/2006/main" count="79" uniqueCount="78">
  <si>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</si>
  <si>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</si>
  <si>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</si>
  <si>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</si>
  <si>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</si>
  <si>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</si>
  <si>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</si>
  <si>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</si>
  <si>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</si>
  <si>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</si>
  <si>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</si>
  <si>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</si>
  <si>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</si>
  <si>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</si>
  <si>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</si>
  <si>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</si>
  <si>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</si>
  <si>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</si>
  <si>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</si>
  <si>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</si>
  <si>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</si>
  <si>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</si>
  <si>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</si>
  <si>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</si>
  <si>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</si>
  <si>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</si>
  <si>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</si>
  <si>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</si>
  <si>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</si>
  <si>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</si>
  <si>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</si>
  <si>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</si>
  <si>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</si>
  <si>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</si>
  <si>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</si>
  <si>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</si>
  <si>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</si>
  <si>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</si>
  <si>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</si>
  <si>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</si>
  <si>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</si>
  <si>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</si>
  <si>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</si>
  <si>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</si>
  <si>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</si>
  <si>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</si>
  <si>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</si>
  <si>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</si>
  <si>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</si>
  <si>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</si>
  <si>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</si>
  <si>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</si>
  <si>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</si>
  <si>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</si>
  <si>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</si>
  <si>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</si>
  <si>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</si>
  <si>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</si>
  <si>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</si>
  <si>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</si>
  <si>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</si>
  <si>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</si>
  <si>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</si>
  <si>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</si>
  <si>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</si>
  <si>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</si>
  <si>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</si>
  <si>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</si>
  <si>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</si>
  <si>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</si>
  <si>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</si>
  <si>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</si>
  <si>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</si>
  <si>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</si>
  <si>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</si>
  <si>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11/09/19 - VENCIMENTO 18/09/19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</si>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</sst>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118394</v>
      </c>
      <c r="C7" s="10">
        <f>C8+C11</f>
        <v>143237</v>
      </c>
      <c r="D7" s="10">
        <f aca="true" t="shared" si="0" ref="D7:K7">D8+D11</f>
        <v>400576</v>
      </c>
      <c r="E7" s="10">
        <f t="shared" si="0"/>
        <v>329395</v>
      </c>
      <c r="F7" s="10">
        <f t="shared" si="0"/>
        <v>316326</v>
      </c>
      <c r="G7" s="10">
        <f t="shared" si="0"/>
        <v>194870</v>
      </c>
      <c r="H7" s="10">
        <f t="shared" si="0"/>
        <v>96046</v>
      </c>
      <c r="I7" s="10">
        <f t="shared" si="0"/>
        <v>150275</v>
      </c>
      <c r="J7" s="10">
        <f t="shared" si="0"/>
        <v>176458</v>
      </c>
      <c r="K7" s="10">
        <f t="shared" si="0"/>
        <v>288014</v>
      </c>
      <c r="L7" s="10">
        <f>SUM(B7:K7)</f>
        <v>2213591</v>
      </c>
      <c r="M7" s="11"/>
    </row>
    <row r="8" spans="1:13" ht="17.25" customHeight="1">
      <c r="A8" s="12" t="s">
        <v>18</v>
      </c>
      <c r="B8" s="13">
        <f>B9+B10</f>
        <v>7015</v>
      </c>
      <c r="C8" s="13">
        <f aca="true" t="shared" si="1" ref="C8:K8">C9+C10</f>
        <v>7661</v>
      </c>
      <c r="D8" s="13">
        <f t="shared" si="1"/>
        <v>22025</v>
      </c>
      <c r="E8" s="13">
        <f t="shared" si="1"/>
        <v>15792</v>
      </c>
      <c r="F8" s="13">
        <f t="shared" si="1"/>
        <v>14051</v>
      </c>
      <c r="G8" s="13">
        <f t="shared" si="1"/>
        <v>11095</v>
      </c>
      <c r="H8" s="13">
        <f t="shared" si="1"/>
        <v>5206</v>
      </c>
      <c r="I8" s="13">
        <f t="shared" si="1"/>
        <v>7133</v>
      </c>
      <c r="J8" s="13">
        <f t="shared" si="1"/>
        <v>10885</v>
      </c>
      <c r="K8" s="13">
        <f t="shared" si="1"/>
        <v>15372</v>
      </c>
      <c r="L8" s="13">
        <f>SUM(B8:K8)</f>
        <v>116235</v>
      </c>
      <c r="M8"/>
    </row>
    <row r="9" spans="1:13" ht="17.25" customHeight="1">
      <c r="A9" s="14" t="s">
        <v>19</v>
      </c>
      <c r="B9" s="15">
        <v>7015</v>
      </c>
      <c r="C9" s="15">
        <v>7661</v>
      </c>
      <c r="D9" s="15">
        <v>22025</v>
      </c>
      <c r="E9" s="15">
        <v>15792</v>
      </c>
      <c r="F9" s="15">
        <v>14051</v>
      </c>
      <c r="G9" s="15">
        <v>11095</v>
      </c>
      <c r="H9" s="15">
        <v>5206</v>
      </c>
      <c r="I9" s="15">
        <v>7133</v>
      </c>
      <c r="J9" s="15">
        <v>10885</v>
      </c>
      <c r="K9" s="15">
        <v>15372</v>
      </c>
      <c r="L9" s="13">
        <f>SUM(B9:K9)</f>
        <v>116235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111379</v>
      </c>
      <c r="C11" s="15">
        <v>135576</v>
      </c>
      <c r="D11" s="15">
        <v>378551</v>
      </c>
      <c r="E11" s="15">
        <v>313603</v>
      </c>
      <c r="F11" s="15">
        <v>302275</v>
      </c>
      <c r="G11" s="15">
        <v>183775</v>
      </c>
      <c r="H11" s="15">
        <v>90840</v>
      </c>
      <c r="I11" s="15">
        <v>143142</v>
      </c>
      <c r="J11" s="15">
        <v>165573</v>
      </c>
      <c r="K11" s="15">
        <v>272642</v>
      </c>
      <c r="L11" s="13">
        <f>SUM(B11:K11)</f>
        <v>2097356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703818.37</v>
      </c>
      <c r="C17" s="25">
        <f aca="true" t="shared" si="2" ref="C17:K17">C18+C19+C20+C21+C22+C23+C24</f>
        <v>475873.29000000004</v>
      </c>
      <c r="D17" s="25">
        <f t="shared" si="2"/>
        <v>1547970.63</v>
      </c>
      <c r="E17" s="25">
        <f t="shared" si="2"/>
        <v>1307448.65</v>
      </c>
      <c r="F17" s="25">
        <f t="shared" si="2"/>
        <v>1094728.36</v>
      </c>
      <c r="G17" s="25">
        <f t="shared" si="2"/>
        <v>796386.59</v>
      </c>
      <c r="H17" s="25">
        <f t="shared" si="2"/>
        <v>353079.46</v>
      </c>
      <c r="I17" s="25">
        <f t="shared" si="2"/>
        <v>529066.3100000002</v>
      </c>
      <c r="J17" s="25">
        <f t="shared" si="2"/>
        <v>724671.97</v>
      </c>
      <c r="K17" s="25">
        <f t="shared" si="2"/>
        <v>938540.45</v>
      </c>
      <c r="L17" s="25">
        <f>L18+L19+L20+L21+L22+L23+L24</f>
        <v>8471584.08</v>
      </c>
      <c r="M17"/>
    </row>
    <row r="18" spans="1:13" ht="17.25" customHeight="1">
      <c r="A18" s="26" t="s">
        <v>24</v>
      </c>
      <c r="B18" s="33">
        <f aca="true" t="shared" si="3" ref="B18:K18">ROUND(B13*B7,2)</f>
        <v>681511.38</v>
      </c>
      <c r="C18" s="33">
        <f t="shared" si="3"/>
        <v>444263.88</v>
      </c>
      <c r="D18" s="33">
        <f t="shared" si="3"/>
        <v>1479647.63</v>
      </c>
      <c r="E18" s="33">
        <f t="shared" si="3"/>
        <v>1230487.96</v>
      </c>
      <c r="F18" s="33">
        <f t="shared" si="3"/>
        <v>1046026.82</v>
      </c>
      <c r="G18" s="33">
        <f t="shared" si="3"/>
        <v>708099.12</v>
      </c>
      <c r="H18" s="33">
        <f t="shared" si="3"/>
        <v>384529.77</v>
      </c>
      <c r="I18" s="33">
        <f t="shared" si="3"/>
        <v>499709.46</v>
      </c>
      <c r="J18" s="33">
        <f t="shared" si="3"/>
        <v>631790.22</v>
      </c>
      <c r="K18" s="33">
        <f t="shared" si="3"/>
        <v>841951.33</v>
      </c>
      <c r="L18" s="33">
        <f aca="true" t="shared" si="4" ref="L18:L24">SUM(B18:K18)</f>
        <v>7948017.57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22346.5</v>
      </c>
      <c r="C19" s="33">
        <f t="shared" si="5"/>
        <v>26789.58</v>
      </c>
      <c r="D19" s="33">
        <f t="shared" si="5"/>
        <v>49783.73</v>
      </c>
      <c r="E19" s="33">
        <f t="shared" si="5"/>
        <v>61712.49</v>
      </c>
      <c r="F19" s="33">
        <f t="shared" si="5"/>
        <v>43592.64</v>
      </c>
      <c r="G19" s="33">
        <f t="shared" si="5"/>
        <v>77367.84</v>
      </c>
      <c r="H19" s="33">
        <f t="shared" si="5"/>
        <v>-39193.43</v>
      </c>
      <c r="I19" s="33">
        <f t="shared" si="5"/>
        <v>45968.62</v>
      </c>
      <c r="J19" s="33">
        <f t="shared" si="5"/>
        <v>82803.92</v>
      </c>
      <c r="K19" s="33">
        <f t="shared" si="5"/>
        <v>76493.15</v>
      </c>
      <c r="L19" s="33">
        <f t="shared" si="4"/>
        <v>447665.04000000004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0</v>
      </c>
      <c r="F22" s="33">
        <v>-14384.13</v>
      </c>
      <c r="G22" s="33">
        <v>0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-35400.43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-264167.22</v>
      </c>
      <c r="C27" s="33">
        <f t="shared" si="6"/>
        <v>-176951.39999999997</v>
      </c>
      <c r="D27" s="33">
        <f t="shared" si="6"/>
        <v>-560790.6799999999</v>
      </c>
      <c r="E27" s="33">
        <f t="shared" si="6"/>
        <v>-406408.93999999994</v>
      </c>
      <c r="F27" s="33">
        <f t="shared" si="6"/>
        <v>-384729.86999999994</v>
      </c>
      <c r="G27" s="33">
        <f t="shared" si="6"/>
        <v>-201608.5</v>
      </c>
      <c r="H27" s="33">
        <f t="shared" si="6"/>
        <v>-157109.26999999996</v>
      </c>
      <c r="I27" s="33">
        <f t="shared" si="6"/>
        <v>-88868.98</v>
      </c>
      <c r="J27" s="33">
        <f t="shared" si="6"/>
        <v>-258411.49</v>
      </c>
      <c r="K27" s="33">
        <f t="shared" si="6"/>
        <v>-328669.67000000004</v>
      </c>
      <c r="L27" s="33">
        <f aca="true" t="shared" si="7" ref="L27:L33">SUM(B27:K27)</f>
        <v>-2827716.0199999996</v>
      </c>
      <c r="M27"/>
    </row>
    <row r="28" spans="1:13" ht="18.75" customHeight="1">
      <c r="A28" s="27" t="s">
        <v>30</v>
      </c>
      <c r="B28" s="33">
        <f>B29+B30+B31+B32</f>
        <v>-30164.5</v>
      </c>
      <c r="C28" s="33">
        <f aca="true" t="shared" si="8" ref="C28:K28">C29+C30+C31+C32</f>
        <v>-32942.3</v>
      </c>
      <c r="D28" s="33">
        <f t="shared" si="8"/>
        <v>-94707.5</v>
      </c>
      <c r="E28" s="33">
        <f t="shared" si="8"/>
        <v>-67905.6</v>
      </c>
      <c r="F28" s="33">
        <f t="shared" si="8"/>
        <v>-60419.3</v>
      </c>
      <c r="G28" s="33">
        <f t="shared" si="8"/>
        <v>-47708.5</v>
      </c>
      <c r="H28" s="33">
        <f t="shared" si="8"/>
        <v>-22385.8</v>
      </c>
      <c r="I28" s="33">
        <f t="shared" si="8"/>
        <v>-42948.979999999996</v>
      </c>
      <c r="J28" s="33">
        <f t="shared" si="8"/>
        <v>-46805.5</v>
      </c>
      <c r="K28" s="33">
        <f t="shared" si="8"/>
        <v>-66099.6</v>
      </c>
      <c r="L28" s="33">
        <f t="shared" si="7"/>
        <v>-512087.57999999996</v>
      </c>
      <c r="M28"/>
    </row>
    <row r="29" spans="1:13" s="36" customFormat="1" ht="18.75" customHeight="1">
      <c r="A29" s="34" t="s">
        <v>76</v>
      </c>
      <c r="B29" s="33">
        <f>-ROUND((B8)*$E$3,2)</f>
        <v>-30164.5</v>
      </c>
      <c r="C29" s="33">
        <f aca="true" t="shared" si="9" ref="C29:K29">-ROUND((C8)*$E$3,2)</f>
        <v>-32942.3</v>
      </c>
      <c r="D29" s="33">
        <f t="shared" si="9"/>
        <v>-94707.5</v>
      </c>
      <c r="E29" s="33">
        <f t="shared" si="9"/>
        <v>-67905.6</v>
      </c>
      <c r="F29" s="33">
        <f t="shared" si="9"/>
        <v>-60419.3</v>
      </c>
      <c r="G29" s="33">
        <f t="shared" si="9"/>
        <v>-47708.5</v>
      </c>
      <c r="H29" s="33">
        <f t="shared" si="9"/>
        <v>-22385.8</v>
      </c>
      <c r="I29" s="33">
        <f t="shared" si="9"/>
        <v>-30671.9</v>
      </c>
      <c r="J29" s="33">
        <f t="shared" si="9"/>
        <v>-46805.5</v>
      </c>
      <c r="K29" s="33">
        <f t="shared" si="9"/>
        <v>-66099.6</v>
      </c>
      <c r="L29" s="33">
        <f t="shared" si="7"/>
        <v>-499810.5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-11.01</v>
      </c>
      <c r="J30" s="17">
        <v>0</v>
      </c>
      <c r="K30" s="17">
        <v>0</v>
      </c>
      <c r="L30" s="28">
        <f t="shared" si="7"/>
        <v>-11.01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-148.6</v>
      </c>
      <c r="J31" s="17">
        <v>0</v>
      </c>
      <c r="K31" s="17">
        <v>0</v>
      </c>
      <c r="L31" s="33">
        <f t="shared" si="7"/>
        <v>-148.6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-12117.47</v>
      </c>
      <c r="J32" s="17">
        <v>0</v>
      </c>
      <c r="K32" s="17">
        <v>0</v>
      </c>
      <c r="L32" s="33">
        <f t="shared" si="7"/>
        <v>-12117.47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-234002.71999999997</v>
      </c>
      <c r="C33" s="38">
        <f t="shared" si="10"/>
        <v>-144009.09999999998</v>
      </c>
      <c r="D33" s="38">
        <f t="shared" si="10"/>
        <v>-466083.17999999993</v>
      </c>
      <c r="E33" s="38">
        <f t="shared" si="10"/>
        <v>-338503.33999999997</v>
      </c>
      <c r="F33" s="38">
        <f t="shared" si="10"/>
        <v>-324310.56999999995</v>
      </c>
      <c r="G33" s="38">
        <f t="shared" si="10"/>
        <v>-153900</v>
      </c>
      <c r="H33" s="38">
        <f t="shared" si="10"/>
        <v>-134723.46999999997</v>
      </c>
      <c r="I33" s="38">
        <f t="shared" si="10"/>
        <v>-45920</v>
      </c>
      <c r="J33" s="38">
        <f t="shared" si="10"/>
        <v>-211605.99</v>
      </c>
      <c r="K33" s="38">
        <f t="shared" si="10"/>
        <v>-262570.07000000007</v>
      </c>
      <c r="L33" s="33">
        <f t="shared" si="7"/>
        <v>-2315628.4399999995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419398.59</v>
      </c>
      <c r="C42" s="17">
        <v>380445.37</v>
      </c>
      <c r="D42" s="17">
        <v>1235721.02</v>
      </c>
      <c r="E42" s="17">
        <v>848700</v>
      </c>
      <c r="F42" s="17">
        <v>841996.64</v>
      </c>
      <c r="G42" s="17">
        <v>401760</v>
      </c>
      <c r="H42" s="17">
        <v>335581.43</v>
      </c>
      <c r="I42" s="17">
        <v>288000</v>
      </c>
      <c r="J42" s="17">
        <v>592698.9</v>
      </c>
      <c r="K42" s="17">
        <v>684863.36</v>
      </c>
      <c r="L42" s="17">
        <f>SUM(B42:K42)</f>
        <v>6029165.3100000005</v>
      </c>
    </row>
    <row r="43" spans="1:12" ht="18.75" customHeight="1">
      <c r="A43" s="37" t="s">
        <v>44</v>
      </c>
      <c r="B43" s="17">
        <v>-570407.85</v>
      </c>
      <c r="C43" s="17">
        <v>-524454.47</v>
      </c>
      <c r="D43" s="17">
        <v>-1701804.2</v>
      </c>
      <c r="E43" s="17">
        <v>-1180431</v>
      </c>
      <c r="F43" s="17">
        <v>-1166307.21</v>
      </c>
      <c r="G43" s="17">
        <v>-555660</v>
      </c>
      <c r="H43" s="17">
        <v>-462412.04</v>
      </c>
      <c r="I43" s="17">
        <v>-333920</v>
      </c>
      <c r="J43" s="17">
        <v>-804304.89</v>
      </c>
      <c r="K43" s="17">
        <v>-947433.43</v>
      </c>
      <c r="L43" s="17">
        <f>SUM(B43:K43)</f>
        <v>-8247135.089999999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439651.15</v>
      </c>
      <c r="C48" s="41">
        <f aca="true" t="shared" si="12" ref="C48:K48">IF(C17+C27+C40+C49&lt;0,0,C17+C27+C49)</f>
        <v>298921.8900000001</v>
      </c>
      <c r="D48" s="41">
        <f t="shared" si="12"/>
        <v>987179.95</v>
      </c>
      <c r="E48" s="41">
        <f t="shared" si="12"/>
        <v>901039.71</v>
      </c>
      <c r="F48" s="41">
        <f t="shared" si="12"/>
        <v>709998.4900000002</v>
      </c>
      <c r="G48" s="41">
        <f t="shared" si="12"/>
        <v>594778.09</v>
      </c>
      <c r="H48" s="41">
        <f t="shared" si="12"/>
        <v>195970.19000000006</v>
      </c>
      <c r="I48" s="41">
        <f t="shared" si="12"/>
        <v>440197.3300000002</v>
      </c>
      <c r="J48" s="41">
        <f t="shared" si="12"/>
        <v>466260.48</v>
      </c>
      <c r="K48" s="41">
        <f t="shared" si="12"/>
        <v>609870.7799999999</v>
      </c>
      <c r="L48" s="42">
        <f>SUM(B48:K48)</f>
        <v>5643868.060000001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439651.15</v>
      </c>
      <c r="C54" s="41">
        <f aca="true" t="shared" si="14" ref="C54:J54">SUM(C55:C66)</f>
        <v>298921.89</v>
      </c>
      <c r="D54" s="41">
        <f t="shared" si="14"/>
        <v>987179.95</v>
      </c>
      <c r="E54" s="41">
        <f t="shared" si="14"/>
        <v>901039.71</v>
      </c>
      <c r="F54" s="41">
        <f t="shared" si="14"/>
        <v>709998.48</v>
      </c>
      <c r="G54" s="41">
        <f t="shared" si="14"/>
        <v>594778.09</v>
      </c>
      <c r="H54" s="41">
        <f t="shared" si="14"/>
        <v>195970.19</v>
      </c>
      <c r="I54" s="41">
        <f>SUM(I55:I69)</f>
        <v>440197.33</v>
      </c>
      <c r="J54" s="41">
        <f t="shared" si="14"/>
        <v>466260.49</v>
      </c>
      <c r="K54" s="41">
        <f>SUM(K55:K68)</f>
        <v>609870.77</v>
      </c>
      <c r="L54" s="46">
        <f>SUM(B54:K54)</f>
        <v>5643868.050000001</v>
      </c>
      <c r="M54" s="40"/>
    </row>
    <row r="55" spans="1:13" ht="18.75" customHeight="1">
      <c r="A55" s="47" t="s">
        <v>51</v>
      </c>
      <c r="B55" s="48">
        <v>439651.15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439651.15</v>
      </c>
      <c r="M55" s="40"/>
    </row>
    <row r="56" spans="1:12" ht="18.75" customHeight="1">
      <c r="A56" s="47" t="s">
        <v>61</v>
      </c>
      <c r="B56" s="17">
        <v>0</v>
      </c>
      <c r="C56" s="48">
        <v>262034.93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262034.93</v>
      </c>
    </row>
    <row r="57" spans="1:12" ht="18.75" customHeight="1">
      <c r="A57" s="47" t="s">
        <v>62</v>
      </c>
      <c r="B57" s="17">
        <v>0</v>
      </c>
      <c r="C57" s="48">
        <v>36886.96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36886.96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987179.95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987179.95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901039.71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901039.71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709998.48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709998.48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594778.09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594778.09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195970.19</v>
      </c>
      <c r="I62" s="17">
        <v>0</v>
      </c>
      <c r="J62" s="17">
        <v>0</v>
      </c>
      <c r="K62" s="17">
        <v>0</v>
      </c>
      <c r="L62" s="46">
        <f t="shared" si="15"/>
        <v>195970.19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440197.33</v>
      </c>
      <c r="J63" s="17">
        <v>0</v>
      </c>
      <c r="K63" s="17">
        <v>0</v>
      </c>
      <c r="L63" s="46">
        <f t="shared" si="15"/>
        <v>440197.33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466260.49</v>
      </c>
      <c r="K64" s="17">
        <v>0</v>
      </c>
      <c r="L64" s="46">
        <f t="shared" si="15"/>
        <v>466260.49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276393.43</v>
      </c>
      <c r="L65" s="46">
        <f t="shared" si="15"/>
        <v>276393.43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333477.34</v>
      </c>
      <c r="L67" s="46">
        <f>SUM(B67:K67)</f>
        <v>333477.34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I70"/>
      <c r="J70"/>
      <c r="K70"/>
      <c r="L70"/>
    </row>
    <row r="71" spans="1:12" ht="18" customHeight="1">
      <c r="A71" s="53"/>
      <c r="I71"/>
      <c r="J71"/>
      <c r="K71"/>
      <c r="L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2021-05-18T17:25:01Z</dcterms:modified>
  <cp:category/>
  <cp:version/>
  <cp:contentType/>
  <cp:contentStatus/>
</cp:coreProperties>
</file>